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mc:AlternateContent xmlns:mc="http://schemas.openxmlformats.org/markup-compatibility/2006">
    <mc:Choice Requires="x15">
      <x15ac:absPath xmlns:x15ac="http://schemas.microsoft.com/office/spreadsheetml/2010/11/ac" url="C:\Users\paulina.reyes\OneDrive - Universidad Catolica Santiago de Guayaquil\Documentos\TRABAJO\UCSG\Impuesto RRHH\Impuesto Mensual RD\2023\"/>
    </mc:Choice>
  </mc:AlternateContent>
  <xr:revisionPtr revIDLastSave="0" documentId="13_ncr:1_{BF868C7E-E920-44F9-AF58-A2A0B3B03C33}" xr6:coauthVersionLast="36" xr6:coauthVersionMax="36" xr10:uidLastSave="{00000000-0000-0000-0000-000000000000}"/>
  <bookViews>
    <workbookView xWindow="0" yWindow="0" windowWidth="20490" windowHeight="7545" xr2:uid="{00000000-000D-0000-FFFF-FFFF00000000}"/>
  </bookViews>
  <sheets>
    <sheet name="Ingreso de datos" sheetId="1" r:id="rId1"/>
    <sheet name="Formulario de Gastos Person" sheetId="3" r:id="rId2"/>
  </sheets>
  <definedNames>
    <definedName name="_xlnm.Print_Area" localSheetId="1">'Formulario de Gastos Person'!$B$1:$IT$48</definedName>
  </definedNames>
  <calcPr calcId="191029"/>
</workbook>
</file>

<file path=xl/calcChain.xml><?xml version="1.0" encoding="utf-8"?>
<calcChain xmlns="http://schemas.openxmlformats.org/spreadsheetml/2006/main">
  <c r="E34" i="1" l="1"/>
  <c r="E95" i="1"/>
  <c r="C114" i="1" l="1"/>
  <c r="E89" i="1" l="1"/>
  <c r="E78" i="1" l="1"/>
  <c r="Y23" i="3" s="1"/>
  <c r="D10" i="1" l="1"/>
  <c r="Y18" i="3"/>
  <c r="E51" i="1"/>
  <c r="Y19" i="3" s="1"/>
  <c r="E59" i="1"/>
  <c r="Y20" i="3" s="1"/>
  <c r="E65" i="1"/>
  <c r="Y22" i="3" s="1"/>
  <c r="E69" i="1"/>
  <c r="Y21" i="3" s="1"/>
  <c r="F22" i="1"/>
  <c r="Y15" i="3" s="1"/>
  <c r="G21" i="1"/>
  <c r="G20" i="1"/>
  <c r="G19" i="1"/>
  <c r="G18" i="1"/>
  <c r="G17" i="1"/>
  <c r="G16" i="1"/>
  <c r="G15" i="1"/>
  <c r="G14" i="1"/>
  <c r="G13" i="1"/>
  <c r="G12" i="1"/>
  <c r="G11" i="1"/>
  <c r="G10" i="1"/>
  <c r="E22" i="1"/>
  <c r="C12" i="3"/>
  <c r="Q12" i="3"/>
  <c r="B157" i="1"/>
  <c r="E126" i="1"/>
  <c r="E123" i="1" s="1"/>
  <c r="E122" i="1" s="1"/>
  <c r="D11" i="1"/>
  <c r="D12" i="1"/>
  <c r="D13" i="1"/>
  <c r="D14" i="1"/>
  <c r="D15" i="1"/>
  <c r="D16" i="1"/>
  <c r="D17" i="1"/>
  <c r="D18" i="1"/>
  <c r="D19" i="1"/>
  <c r="D20" i="1"/>
  <c r="C115" i="1"/>
  <c r="Q38" i="3"/>
  <c r="B156" i="1"/>
  <c r="B155" i="1"/>
  <c r="B154" i="1"/>
  <c r="B153" i="1"/>
  <c r="B152" i="1"/>
  <c r="B151" i="1"/>
  <c r="B150" i="1"/>
  <c r="B149" i="1"/>
  <c r="C22" i="1"/>
  <c r="E88" i="1" s="1"/>
  <c r="E125" i="1"/>
  <c r="C116" i="1" l="1"/>
  <c r="D22" i="1"/>
  <c r="Y24" i="3"/>
  <c r="E90" i="1"/>
  <c r="Y14" i="3"/>
  <c r="Y16" i="3" s="1"/>
  <c r="E81" i="1"/>
  <c r="E94" i="1" s="1"/>
  <c r="E96" i="1" s="1"/>
  <c r="E101" i="1" s="1"/>
  <c r="C111" i="1"/>
  <c r="G22" i="1"/>
  <c r="C112" i="1" s="1"/>
  <c r="E124" i="1"/>
  <c r="C113" i="1" l="1"/>
  <c r="C117" i="1" s="1"/>
  <c r="E102" i="1"/>
  <c r="C134" i="1" l="1"/>
  <c r="C135" i="1" s="1"/>
  <c r="E135" i="1" s="1"/>
  <c r="E103" i="1"/>
  <c r="E138" i="1" s="1"/>
  <c r="D136" i="1" l="1"/>
  <c r="C136" i="1"/>
  <c r="Y25" i="3"/>
  <c r="E136" i="1" l="1"/>
  <c r="E137" i="1" s="1"/>
  <c r="E139" i="1" s="1"/>
  <c r="E14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HP_Pavilion</author>
    <author>Paulina Reyes</author>
  </authors>
  <commentList>
    <comment ref="E8" authorId="0" shapeId="0" xr:uid="{00000000-0006-0000-0000-000001000000}">
      <text>
        <r>
          <rPr>
            <b/>
            <sz val="9"/>
            <color indexed="81"/>
            <rFont val="Tahoma"/>
            <family val="2"/>
          </rPr>
          <t>Fondo de reserva + Decimo tercero + Bono escolar</t>
        </r>
      </text>
    </comment>
    <comment ref="B44" authorId="1" shapeId="0" xr:uid="{00000000-0006-0000-0000-000002000000}">
      <text>
        <r>
          <rPr>
            <b/>
            <sz val="9"/>
            <color indexed="81"/>
            <rFont val="Tahoma"/>
            <family val="2"/>
          </rPr>
          <t>ARTE Y CULTURA (exclusivamente los
pagos por concepto de formación,
instrucción – formal y no formal - y consumo
de bienes o servicios, relacionados con las
artes y manifestaciones prestadas por
personas naturales o sociedades que tengan
registrada la actividad artística o cultural en
el RUC)</t>
        </r>
        <r>
          <rPr>
            <sz val="9"/>
            <color indexed="81"/>
            <rFont val="Tahoma"/>
            <family val="2"/>
          </rPr>
          <t xml:space="preserve">
</t>
        </r>
      </text>
    </comment>
    <comment ref="B45" authorId="1" shapeId="0" xr:uid="{00000000-0006-0000-0000-000003000000}">
      <text>
        <r>
          <rPr>
            <b/>
            <sz val="9"/>
            <color indexed="81"/>
            <rFont val="Tahoma"/>
            <family val="2"/>
          </rPr>
          <t>ARTE Y CULTURA (exclusivamente los
pagos por concepto de formación,
instrucción – formal y no formal - y consumo
de bienes o servicios, relacionados con las
artes y manifestaciones prestadas por
personas naturales o sociedades que tengan
registrada la actividad artística o cultural en
el RUC)</t>
        </r>
        <r>
          <rPr>
            <sz val="9"/>
            <color indexed="81"/>
            <rFont val="Tahoma"/>
            <family val="2"/>
          </rPr>
          <t xml:space="preserve">
</t>
        </r>
      </text>
    </comment>
    <comment ref="B46" authorId="1" shapeId="0" xr:uid="{00000000-0006-0000-0000-000004000000}">
      <text>
        <r>
          <rPr>
            <b/>
            <sz val="9"/>
            <color indexed="81"/>
            <rFont val="Tahoma"/>
            <family val="2"/>
          </rPr>
          <t>ARTE Y CULTURA (exclusivamente los
pagos por concepto de formación,
instrucción – formal y no formal - y consumo
de bienes o servicios, relacionados con las
artes y manifestaciones prestadas por
personas naturales o sociedades que tengan
registrada la actividad artística o cultural en
el RUC)</t>
        </r>
        <r>
          <rPr>
            <sz val="9"/>
            <color indexed="81"/>
            <rFont val="Tahoma"/>
            <family val="2"/>
          </rPr>
          <t xml:space="preserve">
</t>
        </r>
      </text>
    </comment>
    <comment ref="B47" authorId="1" shapeId="0" xr:uid="{00000000-0006-0000-0000-000005000000}">
      <text>
        <r>
          <rPr>
            <b/>
            <sz val="9"/>
            <color indexed="81"/>
            <rFont val="Tahoma"/>
            <family val="2"/>
          </rPr>
          <t>ARTE Y CULTURA (exclusivamente los
pagos por concepto de formación,
instrucción – formal y no formal - y consumo
de bienes o servicios, relacionados con las
artes y manifestaciones prestadas por
personas naturales o sociedades que tengan
registrada la actividad artística o cultural en
el RUC)</t>
        </r>
        <r>
          <rPr>
            <sz val="9"/>
            <color indexed="81"/>
            <rFont val="Tahoma"/>
            <family val="2"/>
          </rPr>
          <t xml:space="preserve">
</t>
        </r>
      </text>
    </comment>
    <comment ref="B48" authorId="1" shapeId="0" xr:uid="{00000000-0006-0000-0000-000006000000}">
      <text>
        <r>
          <rPr>
            <b/>
            <sz val="9"/>
            <color indexed="81"/>
            <rFont val="Tahoma"/>
            <family val="2"/>
          </rPr>
          <t>ARTE Y CULTURA (exclusivamente los
pagos por concepto de formación,
instrucción – formal y no formal - y consumo
de bienes o servicios, relacionados con las
artes y manifestaciones prestadas por
personas naturales o sociedades que tengan
registrada la actividad artística o cultural en
el RUC)</t>
        </r>
        <r>
          <rPr>
            <sz val="9"/>
            <color indexed="81"/>
            <rFont val="Tahoma"/>
            <family val="2"/>
          </rPr>
          <t xml:space="preserve">
</t>
        </r>
      </text>
    </comment>
    <comment ref="B49" authorId="1" shapeId="0" xr:uid="{00000000-0006-0000-0000-000007000000}">
      <text>
        <r>
          <rPr>
            <b/>
            <sz val="9"/>
            <color indexed="81"/>
            <rFont val="Tahoma"/>
            <family val="2"/>
          </rPr>
          <t>ARTE Y CULTURA (exclusivamente los
pagos por concepto de formación,
instrucción – formal y no formal - y consumo
de bienes o servicios, relacionados con las
artes y manifestaciones prestadas por
personas naturales o sociedades que tengan
registrada la actividad artística o cultural en
el RUC)</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Y14" authorId="0" shapeId="0" xr:uid="{00000000-0006-0000-0100-000001000000}">
      <text>
        <r>
          <rPr>
            <sz val="8"/>
            <color indexed="55"/>
            <rFont val="Tahoma"/>
            <family val="2"/>
            <charset val="1"/>
          </rPr>
          <t>Corresponde a la Remuneración Mensual Unificada, sueldo o salario según corresponda, por el tiempo en la Institución en el período 2022 y sumar a ello la décimo tercera y cuarta remuneración y otros ingresos exentos,  NO descuente el valor del aporte al IESS.</t>
        </r>
      </text>
    </comment>
    <comment ref="Y25" authorId="0" shapeId="0" xr:uid="{00000000-0006-0000-0100-000002000000}">
      <text>
        <r>
          <rPr>
            <sz val="8"/>
            <color indexed="55"/>
            <rFont val="Tahoma"/>
            <family val="2"/>
            <charset val="1"/>
          </rPr>
          <t>El Valor registrado en esta casilla  no podrá ser mayor al que se indica en la Nota 2.</t>
        </r>
      </text>
    </comment>
  </commentList>
</comments>
</file>

<file path=xl/sharedStrings.xml><?xml version="1.0" encoding="utf-8"?>
<sst xmlns="http://schemas.openxmlformats.org/spreadsheetml/2006/main" count="180" uniqueCount="165">
  <si>
    <t>NOMBRES</t>
  </si>
  <si>
    <t>CEDULA O PASAPORTE</t>
  </si>
  <si>
    <t>EMPLEADOR</t>
  </si>
  <si>
    <t>UNIVERSIDAD CATOLICA DE SANTIAGO DE GUAYAQUIL</t>
  </si>
  <si>
    <t>IMPUESTO A LA RENTA CON GASTOS PERSONALES</t>
  </si>
  <si>
    <t>INGRESOS</t>
  </si>
  <si>
    <t>Mes</t>
  </si>
  <si>
    <t>Ingreso</t>
  </si>
  <si>
    <t>Aporte IESS</t>
  </si>
  <si>
    <t>Enero</t>
  </si>
  <si>
    <t>Febrero</t>
  </si>
  <si>
    <t>Marzo</t>
  </si>
  <si>
    <t>Abril</t>
  </si>
  <si>
    <t>Mayo</t>
  </si>
  <si>
    <t>Junio</t>
  </si>
  <si>
    <t>Julio</t>
  </si>
  <si>
    <t>Agosto</t>
  </si>
  <si>
    <t>Septiembre</t>
  </si>
  <si>
    <t>Octubre</t>
  </si>
  <si>
    <t>Noviembre</t>
  </si>
  <si>
    <t>Diciembre</t>
  </si>
  <si>
    <t>TOTAL</t>
  </si>
  <si>
    <t>GASTOS PERSONALES</t>
  </si>
  <si>
    <t xml:space="preserve"> V I V I E N D A </t>
  </si>
  <si>
    <t>ARRIENDO</t>
  </si>
  <si>
    <t>INTERESES PRÉSTAMO HIPOTECARIO</t>
  </si>
  <si>
    <t>SERVICIOS BASICOS (AGUA, GAS, ELECTRICIDAD,TELEFONO CONVENCIONAL)</t>
  </si>
  <si>
    <t>CONSTRUCCION, REMODELACION, MEJORA O MANTENIMIENTO</t>
  </si>
  <si>
    <t>ALICUOTAS DE CONDOMINIO</t>
  </si>
  <si>
    <t>IMPUESTO PREDIAL</t>
  </si>
  <si>
    <t>TOTAL GASTOS VIVIENDA</t>
  </si>
  <si>
    <t xml:space="preserve"> E D U C A C I O N ,  A R T E  Y  C U L T U R A</t>
  </si>
  <si>
    <t>MATRICULA Y PENSIÓN</t>
  </si>
  <si>
    <t>ÚTILES Y TEXTOS ESCOLARES</t>
  </si>
  <si>
    <t>EDUCACIÓN PARA DISCAPACITADOS</t>
  </si>
  <si>
    <t>CUIDADO INFANTIL</t>
  </si>
  <si>
    <t xml:space="preserve">TRANSPORTE ESCOLAR </t>
  </si>
  <si>
    <t>INTERESES POR CREDITOS EDUCATIVOS DE INSTITUCIONES AUTORIZADAS</t>
  </si>
  <si>
    <t>UNIFORMES</t>
  </si>
  <si>
    <t>ARTES VIVAS Y ESCÉNICAS: DANZA, TEATRO, ÓPERA, MIMO, ARTES CIRCENSES, MAGIA, PERFORMANCE, TÍTERES Y VIDEO DANZA.</t>
  </si>
  <si>
    <t>ARTES PLÁSTICAS, VISUALES Y APLICADAS: DIBUJO, PINTURA, ESCULTURA, RESTAURACIÓN, GRABADO, CERÁMICA, TATUAJE NO COSMÉTICO, MURAL, FOTOGRAFÍA, VIDEO-ARTE E INSTALACIONES, ALFARERÍA, SERIGRAFÍA, TALLADO E ILUSTRACIÓN.</t>
  </si>
  <si>
    <t>ARTES LITERARIAS Y NARRATIVAS: FORMACIÓN E INSTRUCCIÓN EN ESTAS ÁREAS, PAGO POR RECITALES, ESPECTÁCULOS Y EVENTOS EN VIVO VINCULADOS CON ELLAS, ASÍ COMO LOS PAGOS POR ADQUISICIÓN DE LIBROS Y REVISTAS.</t>
  </si>
  <si>
    <t xml:space="preserve">ARTES CINEMATOGRÁFICAS Y AUDIOVISUALES: FORMACIÓN E INSTRUCCIÓN EN ESTAS ÁREAS, PAGO POR CONCEPTO DE EXHIBICIONES,
ESPECTÁCULOS Y EVENTOS AUDIOVISUALES Y CINEMATOGRÁFICOS.
ARTES CINEMATOGRÁFICAS Y AUDIOVISUALES: FORMACIÓN E INSTRUCCIÓN EN ESTAS ÁREAS, PAGO POR CONCEPTO DE EXHIBICIONES,
ESPECTÁCULOS Y EVENTOS AUDIOVISUALES Y CINEMATOGRÁFICOS.
</t>
  </si>
  <si>
    <t xml:space="preserve">ARTES MUSICALES Y SONORAS: FORMACIÓN E INSTRUCCIÓN EN ESTAS ÁREAS, PAGO POR CONCIERTOS, RECITALES, MUSICALES Y OTRO TIPODE EVENTOS Y ESPECTÁCULOS MUSICALES EN VIVO, ASÍ COMO LOS PAGOS POR ADQUISICIÓN DE INSTRUMENTOS Y COMPLEMENTOS
MUSICALES Y ACCESORIOS PARA TALES INSTRUMENTOS.
</t>
  </si>
  <si>
    <t xml:space="preserve">PROMOCIÓN Y DIFUSIÓN DE LA MEMORIA SOCIAL Y EL PATRIMONIO: FORMACIÓN E INSTRUCCIÓN EN ESTAS ÁREAS, PAGOS POR LOS
CONSUMOS DE ENTRADAS Y SERVICIOS DE LOS REPOSITORIOS DE MEMORIA (MUSEO, ARCHIVO Y BIBLIOTECA).
</t>
  </si>
  <si>
    <t>ARTESANÍA ELABORADOS POR ARTESANOS CALIFICADOS</t>
  </si>
  <si>
    <t>TOTAL GASTOS EDUCACIÓN</t>
  </si>
  <si>
    <t xml:space="preserve"> S A L U D </t>
  </si>
  <si>
    <t>HONORARIOS PROFESIONALES DE SALUD</t>
  </si>
  <si>
    <t>SERVICIOS DE SALUD</t>
  </si>
  <si>
    <t>MEDICINAS Y OTROS</t>
  </si>
  <si>
    <t>MEDICINA PREPAGADA Y PRIMA DE SEGURO MEDICO</t>
  </si>
  <si>
    <t>DEDUCIBLE DEL SEGURO</t>
  </si>
  <si>
    <t>TOTAL GASTOS SALUD</t>
  </si>
  <si>
    <t xml:space="preserve"> A L I M E N T A C I O N</t>
  </si>
  <si>
    <t>ALIMENTOS NATURALES O ARTIFICIALES PARA EL CONSUMO HUMANO</t>
  </si>
  <si>
    <t>PENSIONES ALIMENTICIAS</t>
  </si>
  <si>
    <t>RESTAURANTES</t>
  </si>
  <si>
    <t>TOTAL GASTOS ALIMENTACIÓN</t>
  </si>
  <si>
    <t xml:space="preserve"> V E S T I M E N T A </t>
  </si>
  <si>
    <t xml:space="preserve">PRENDAS DE VESTIR EN GENERAL NO ACCESORIOS </t>
  </si>
  <si>
    <t>TOTAL GASTOS VESTIMENTA</t>
  </si>
  <si>
    <t>TURISMO INTERNO</t>
  </si>
  <si>
    <t>ALOJAMIENTO TURISTICO EN TODAS SUS MODADILADES</t>
  </si>
  <si>
    <t>TRANSPORTE DE PASAJEROS; INCLUYE EL TRANSPORTE AEREO, MARITIMO, FLUVIAL, TERRESTRE, ALQUIER DE VEHICULO CONTRATADO PARA TURISMO INTERNO</t>
  </si>
  <si>
    <t>OPERACIONES TURISTICAS, PAQUETES, TOURS Y DEMAS SERVICIOS TURISTICOS PRESTADOS POR OPERADORES TURISTICOS</t>
  </si>
  <si>
    <t>INTERMEDIACION TURISTICA , AGENCIAS DE SERVICIOS TURISTICOS</t>
  </si>
  <si>
    <t>PARQUES DE ATRACCIONES ESTABLES</t>
  </si>
  <si>
    <t xml:space="preserve">SERVICIOS DE ALIMENTACION Y BEBIDAS NO ALCOHÓLICAS </t>
  </si>
  <si>
    <t>TOTAL GASTOS TURISMO INTERNO</t>
  </si>
  <si>
    <t>TOTAL GASTOS PERSONALES</t>
  </si>
  <si>
    <t>RESUMEN CALCULO DE IMPUESTO A LA RENTA</t>
  </si>
  <si>
    <t>Ingresos</t>
  </si>
  <si>
    <r>
      <t xml:space="preserve">   </t>
    </r>
    <r>
      <rPr>
        <b/>
        <u/>
        <sz val="10"/>
        <color indexed="62"/>
        <rFont val="Tahoma"/>
        <family val="2"/>
      </rPr>
      <t>A</t>
    </r>
  </si>
  <si>
    <t xml:space="preserve">    B</t>
  </si>
  <si>
    <t>Total Base</t>
  </si>
  <si>
    <t xml:space="preserve">    C = A - B</t>
  </si>
  <si>
    <t>Discapacidad</t>
  </si>
  <si>
    <t>Terecera Edad</t>
  </si>
  <si>
    <t>Base Imponible</t>
  </si>
  <si>
    <t>Porcentaje de Discapacidad</t>
  </si>
  <si>
    <t>Desde</t>
  </si>
  <si>
    <t>Hasta</t>
  </si>
  <si>
    <t>% DEL BENEFICIO</t>
  </si>
  <si>
    <t>Total del Beneficio</t>
  </si>
  <si>
    <t>Concepto</t>
  </si>
  <si>
    <t>Valor</t>
  </si>
  <si>
    <t>Impuesto</t>
  </si>
  <si>
    <t>Fracción Básica</t>
  </si>
  <si>
    <t>Fracción Excedente</t>
  </si>
  <si>
    <t>Total Impuesto a Pagar Anual</t>
  </si>
  <si>
    <t>Total Impuesto a Pagar Mensual</t>
  </si>
  <si>
    <t xml:space="preserve">FRACCIÓN BÁSICA </t>
  </si>
  <si>
    <t xml:space="preserve">EXCESO HASTA </t>
  </si>
  <si>
    <t xml:space="preserve">IMP. FRACC. BÁSICA </t>
  </si>
  <si>
    <t>% IMPUESTO FRACC EXCED</t>
  </si>
  <si>
    <t>En adelante</t>
  </si>
  <si>
    <t>Observaciones</t>
  </si>
  <si>
    <t xml:space="preserve">DECLARACIÓN DE GASTOS PERSONALES A SER UTILIZADOS POR EL EMPLEADOR EN EL CASO DE INGRESOS EN RELACIÓN DE DEPENDENCIA </t>
  </si>
  <si>
    <t>FORMULARIO SRI-GP</t>
  </si>
  <si>
    <t>EJERCICIO FISCAL</t>
  </si>
  <si>
    <t>CIUDAD Y FECHA DE ENTREGA/RECEPCIÓN</t>
  </si>
  <si>
    <t>CIUDAD</t>
  </si>
  <si>
    <t>AÑO</t>
  </si>
  <si>
    <t>MES</t>
  </si>
  <si>
    <t>DÍA</t>
  </si>
  <si>
    <t xml:space="preserve">Guayaquil </t>
  </si>
  <si>
    <t>Información / Identificación del empleado contribuyente (a ser llenado por el empleado)</t>
  </si>
  <si>
    <t>CÉDULA O PASAPORTE</t>
  </si>
  <si>
    <t>APELLIDOS Y NOMBRES COMPLETOS</t>
  </si>
  <si>
    <t>INGRESOS GRAVADOS PROYECTADOS (sin decimotercera y decimocuarta remuneración) (ver Nota 1)</t>
  </si>
  <si>
    <t>(+) TOTAL INGRESOS GRAVADOS CON ESTE EMPLEADOR (con el empleador que más ingresos perciba)</t>
  </si>
  <si>
    <t>USD$</t>
  </si>
  <si>
    <t>(+) TOTAL INGRESOS CON OTROS EMPLEADORES (en caso de haberlos)</t>
  </si>
  <si>
    <t>(=) TOTAL INGRESOS PROYECTADOS</t>
  </si>
  <si>
    <t>GASTOS PROYECTADOS</t>
  </si>
  <si>
    <t>(+) GASTOS DE VIVIENDA</t>
  </si>
  <si>
    <t>(+) GASTOS DE EDUCACIÓN, ARTE Y CULTURA</t>
  </si>
  <si>
    <t>(+) GASTOS DE SALUD</t>
  </si>
  <si>
    <t>(+) GASTOS DE VESTIMENTA</t>
  </si>
  <si>
    <t>(+) GASTOS DE ALIMENTACIÓN</t>
  </si>
  <si>
    <t>(+) TURISMO INTERNO</t>
  </si>
  <si>
    <t>(ver Nota 2)</t>
  </si>
  <si>
    <t xml:space="preserve"> Identificación del Agente de Retención (a ser llenado por el empleador)</t>
  </si>
  <si>
    <t xml:space="preserve"> RUC</t>
  </si>
  <si>
    <t xml:space="preserve"> RAZON SOCIAL, DENOMINACIÓN O APELLIDOS Y NOMBRES COMPLETOS</t>
  </si>
  <si>
    <t xml:space="preserve">Firmas </t>
  </si>
  <si>
    <t>EMPLEADOR / AGENTE DE RETENCIÓN</t>
  </si>
  <si>
    <t>EMPLEADO CONTRIBUYENTE</t>
  </si>
  <si>
    <t xml:space="preserve">   D= C - E - F</t>
  </si>
  <si>
    <t>E. PORCENTAJE DE DISCAPACIDAD (CARNET CONADIS)</t>
  </si>
  <si>
    <t>F. EDAD</t>
  </si>
  <si>
    <t>Rebaja por Gastos Personales</t>
  </si>
  <si>
    <t>Total Impuesto Anual</t>
  </si>
  <si>
    <t>CANASTA BASICA FAMILIAR</t>
  </si>
  <si>
    <t>RENTA BRUTA ANUAL</t>
  </si>
  <si>
    <t>PROCEDIMIENTO PARA EL CÁLCULO DEL LÍMITE DE LA REBAJA POR GASTOS PERSONALES</t>
  </si>
  <si>
    <t>VERIFICAR SI LA RENTA BRUTA EXCEDE O NO DE FBD*2,13</t>
  </si>
  <si>
    <t>RENTA BRUTA ANUAL ( INGRESOS GRAVADOS + INGRESOS EXENTO)</t>
  </si>
  <si>
    <t xml:space="preserve">INGRESOS EN RELACION DE DEPENDENCIA GRAVADOS                          </t>
  </si>
  <si>
    <t xml:space="preserve">INGRESOS EN RELACION DE DEPENDENCIA EXENTO                              </t>
  </si>
  <si>
    <t>INGRESOS EN RELACION DE DEPENDENCIA DE OTROS EMPLEADORES</t>
  </si>
  <si>
    <t>IDENTIFICAR EL VALOR MENOR ENTRE GASTOS PERSONALES PROYECTADO Y EL VALOR DE CBF*7</t>
  </si>
  <si>
    <t>VALOR GASTOS PERSONALESPROYECTADOS - INFORMATIVO</t>
  </si>
  <si>
    <t>CANASTA BASICA FAMILIAR * 7</t>
  </si>
  <si>
    <t>VALOR MENOR</t>
  </si>
  <si>
    <t>FORMULA REBAJA POR GASTOS PERSONALES</t>
  </si>
  <si>
    <t>VALOR REBAJA POR GASTOS PERSONALES</t>
  </si>
  <si>
    <t>EXCEDE</t>
  </si>
  <si>
    <t>NO EXCEDE</t>
  </si>
  <si>
    <t>REBAJA DE IMPUESTO A LA RENTA POR GASTOS PERSONALES PROYECTADOS</t>
  </si>
  <si>
    <t>(=) TOTAL GASTOS PROYECTADOS                                              (106 +107 +108 + 109 + 110 + 111)</t>
  </si>
  <si>
    <t xml:space="preserve">• Si la renta bruta anual (Casilla 105) del trabajador no excede de 2,13 fracciones básicas desgravadas de Impuesto a la Renta, el monto máximo de la rebaja por gastos personales será el que resulte de aplicar la siguiente fórmula: R= L x 20% </t>
  </si>
  <si>
    <t>• Si la renta bruta anual (Casilla 105) del trabajador excede de 2,13 fracciones básicas desgravadas de Impuesto a la Renta, el monto máximo de la rebaja por gastos personales será el que resulte de aplicar la siguiente fórmula: R= L x 10%</t>
  </si>
  <si>
    <t>Donde:
R= rebaja por gastos personales
L= El valor que resulte menor entre los gastos personales proyectados del periodo fiscal anual (casilla 112) y el valor de la canasta básica familiar multiplicado por siete (7).</t>
  </si>
  <si>
    <t xml:space="preserve">Para realizar el cálculo del valor a retener por parte del empleador en lo que respecta el límite de siete canastas básicas familiares, se considerará el valor de la Canasta Familiar Básica al mes de diciembre del ejercicio fiscal anterior del cual corresponden los ingresos sujetos a retención en la fuente. </t>
  </si>
  <si>
    <t>Para la rebaja del cálculo diferenciado, aplicable al Impuesto a la Renta causado, para el Régimen Especial de la Provincia de Galápagos, los valores de (i) siete veces la canasta familiar básica; y, (ii) dos coma trece (2,13) fracciones básicas desgravadas de impuesto a la renta señalados en la Ley, se deberán multiplicar por el Índice de Precios al Consumidor Espacial de Galápagos IPCEG de 1,803.</t>
  </si>
  <si>
    <r>
      <t xml:space="preserve">NOTAS: 
</t>
    </r>
    <r>
      <rPr>
        <b/>
        <sz val="8"/>
        <color theme="4" tint="-0.249977111117893"/>
        <rFont val="Arial"/>
        <family val="2"/>
      </rPr>
      <t xml:space="preserve">1.- </t>
    </r>
    <r>
      <rPr>
        <sz val="8"/>
        <color theme="4" tint="-0.249977111117893"/>
        <rFont val="Arial"/>
        <family val="2"/>
      </rPr>
      <t xml:space="preserve">Cuando un contribuyente trabaje con DOS O MÁS empleadores, presentará este informe al empleador con el que perciba mayores ingresos, el que efectuará la retención considerando los ingresos gravados y deducciones (aportes personales al IESS) con todos los empleadores, sobre la base imponible así obtenida, se aplicará la tarifa contenida en la tabla de Impuesto a la Renta de personas naturales y sucesiones indivisas de la Ley de Régimen Tributario Interno, con lo que se obtendrá la proyección del Impuesto a la Renta causado en el ejercicio económico. Al resultado obtenido se le restará la rebaja por la proyección de gastos personales, según los límites establecidos en la Ley, y se dividirá para 12, para determinar la alícuota mensual a retener por concepto de Impuesto a la Renta.  
Una copia certificada, con la respectiva firma y sello del empleador, será presentada a los demás empleadores para que se abstengan de efectuar retenciones sobre los pagos efectuados por concepto de remuneración del trabajo en relación de dependencia. </t>
    </r>
  </si>
  <si>
    <r>
      <rPr>
        <b/>
        <sz val="8"/>
        <color theme="4" tint="-0.249977111117893"/>
        <rFont val="Arial"/>
        <family val="2"/>
      </rPr>
      <t xml:space="preserve">2.- </t>
    </r>
    <r>
      <rPr>
        <sz val="8"/>
        <color theme="4" tint="-0.249977111117893"/>
        <rFont val="Arial"/>
        <family val="2"/>
      </rPr>
      <t xml:space="preserve">Para efectos de determinar el monto de la rebaja, el empleador deberá considerar que el monto a aplicar varía dependiendo de si los ingresos brutos anuales del trabajador (casilla 105) superan o no el valor de dos coma trece (2,13) fracciones básicas desgravadas de Impuesto a la Renta del ejercicio fiscal sobre el que se va a realizar la proyección. Consecuentemente: </t>
    </r>
  </si>
  <si>
    <r>
      <t xml:space="preserve">El valor de la fracción básica desgravada de Impuesto a la Renta para personas naturales y sucesiones indivisas puede ser revisado en la tabla que consta en el siguiente link: </t>
    </r>
    <r>
      <rPr>
        <u/>
        <sz val="8"/>
        <color theme="4" tint="-0.249977111117893"/>
        <rFont val="Arial"/>
        <family val="2"/>
      </rPr>
      <t>https://www.sri.gob.ec/web/intersri/impuesto-renta#%C2%BFcu%C3%A1l-es</t>
    </r>
    <r>
      <rPr>
        <sz val="8"/>
        <color theme="4" tint="-0.249977111117893"/>
        <rFont val="Arial"/>
        <family val="2"/>
      </rPr>
      <t xml:space="preserve"> </t>
    </r>
  </si>
  <si>
    <r>
      <rPr>
        <b/>
        <sz val="8"/>
        <color theme="4" tint="-0.249977111117893"/>
        <rFont val="Arial"/>
        <family val="2"/>
      </rPr>
      <t>3.-</t>
    </r>
    <r>
      <rPr>
        <sz val="8"/>
        <color theme="4" tint="-0.249977111117893"/>
        <rFont val="Arial"/>
        <family val="2"/>
      </rPr>
      <t xml:space="preserve"> De conformidad con la normativa vigente, el contribuyente, al momento de liquidar su Impuesto a la Renta, deberá considerar el valor de la Canasta Familiar Básica vigente al mes de diciembre del ejercicio fiscal del cual corresponden los ingresos a ser declarados. En caso de que existan valores a ser reliquidados respecto a las retenciones efectuadas por el empleador, el empleado deberá presentar su declaración de impuesto a la renta en el respectivo formulario.</t>
    </r>
  </si>
  <si>
    <t>Beneficio Mayor</t>
  </si>
  <si>
    <t>Tabla Año 2023</t>
  </si>
  <si>
    <t>CÁLCULO IMPUESTO A LA RENTA – 2023</t>
  </si>
  <si>
    <t>2,13 DE LA FRACCIÓN BÁSICA DESGRAVADA   (11.722,00 X 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</si>
</sst>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_ ;_ @_ "/>
  </numFmts>
  <fonts count="45" x14ac:knownFonts="1">
    <font>
      <sz val="10"/>
      <name val="Arial"/>
      <family val="2"/>
    </font>
    <font>
      <sz val="10"/>
      <name val="Arial"/>
      <family val="2"/>
    </font>
    <font>
      <sz val="10"/>
      <color indexed="62"/>
      <name val="Tahoma"/>
      <family val="2"/>
    </font>
    <font>
      <b/>
      <u/>
      <sz val="14"/>
      <color indexed="9"/>
      <name val="Tahoma"/>
      <family val="2"/>
    </font>
    <font>
      <b/>
      <sz val="14"/>
      <color indexed="62"/>
      <name val="Tahoma"/>
      <family val="2"/>
    </font>
    <font>
      <b/>
      <sz val="12"/>
      <color indexed="62"/>
      <name val="Tahoma"/>
      <family val="2"/>
    </font>
    <font>
      <sz val="12"/>
      <color indexed="62"/>
      <name val="Tahoma"/>
      <family val="2"/>
    </font>
    <font>
      <b/>
      <sz val="10"/>
      <color indexed="62"/>
      <name val="Tahoma"/>
      <family val="2"/>
    </font>
    <font>
      <b/>
      <u/>
      <sz val="12"/>
      <color indexed="62"/>
      <name val="Tahoma"/>
      <family val="2"/>
    </font>
    <font>
      <b/>
      <u/>
      <sz val="10"/>
      <color indexed="62"/>
      <name val="Tahoma"/>
      <family val="2"/>
    </font>
    <font>
      <b/>
      <sz val="12"/>
      <color indexed="9"/>
      <name val="Tahoma"/>
      <family val="2"/>
    </font>
    <font>
      <b/>
      <sz val="10"/>
      <color indexed="9"/>
      <name val="Tahoma"/>
      <family val="2"/>
    </font>
    <font>
      <b/>
      <u/>
      <sz val="10"/>
      <color indexed="18"/>
      <name val="Tahoma"/>
      <family val="2"/>
    </font>
    <font>
      <sz val="10"/>
      <color indexed="9"/>
      <name val="Tahoma"/>
      <family val="2"/>
    </font>
    <font>
      <b/>
      <sz val="14"/>
      <color indexed="9"/>
      <name val="Tahoma"/>
      <family val="2"/>
    </font>
    <font>
      <sz val="4"/>
      <color indexed="62"/>
      <name val="Tahoma"/>
      <family val="2"/>
    </font>
    <font>
      <sz val="10"/>
      <color indexed="18"/>
      <name val="Arial"/>
      <family val="2"/>
    </font>
    <font>
      <b/>
      <sz val="12"/>
      <color indexed="18"/>
      <name val="Arial"/>
      <family val="2"/>
    </font>
    <font>
      <sz val="6"/>
      <color indexed="18"/>
      <name val="Arial"/>
      <family val="2"/>
    </font>
    <font>
      <b/>
      <i/>
      <sz val="12"/>
      <color indexed="18"/>
      <name val="Arial"/>
      <family val="2"/>
    </font>
    <font>
      <b/>
      <sz val="10"/>
      <color indexed="18"/>
      <name val="Arial"/>
      <family val="2"/>
    </font>
    <font>
      <b/>
      <sz val="8"/>
      <color indexed="18"/>
      <name val="Arial"/>
      <family val="2"/>
    </font>
    <font>
      <sz val="8"/>
      <color indexed="18"/>
      <name val="Arial"/>
      <family val="2"/>
    </font>
    <font>
      <b/>
      <sz val="9"/>
      <color indexed="18"/>
      <name val="Arial"/>
      <family val="2"/>
    </font>
    <font>
      <sz val="14"/>
      <color indexed="18"/>
      <name val="Arial"/>
      <family val="2"/>
    </font>
    <font>
      <b/>
      <sz val="14"/>
      <color indexed="18"/>
      <name val="Arial"/>
      <family val="2"/>
    </font>
    <font>
      <sz val="10"/>
      <name val="Arial"/>
      <family val="2"/>
    </font>
    <font>
      <sz val="9"/>
      <name val=" New Roman     "/>
    </font>
    <font>
      <sz val="8"/>
      <color indexed="62"/>
      <name val="Tahoma"/>
      <family val="2"/>
    </font>
    <font>
      <b/>
      <u/>
      <sz val="8"/>
      <color indexed="62"/>
      <name val="Tahoma"/>
      <family val="2"/>
    </font>
    <font>
      <b/>
      <sz val="10"/>
      <name val="Arial"/>
      <family val="2"/>
    </font>
    <font>
      <sz val="9"/>
      <color indexed="81"/>
      <name val="Tahoma"/>
      <family val="2"/>
    </font>
    <font>
      <b/>
      <sz val="9"/>
      <color indexed="81"/>
      <name val="Tahoma"/>
      <family val="2"/>
    </font>
    <font>
      <b/>
      <sz val="11"/>
      <color indexed="62"/>
      <name val="Tahoma"/>
      <family val="2"/>
    </font>
    <font>
      <b/>
      <sz val="10"/>
      <color rgb="FF333399"/>
      <name val="Tahoma"/>
      <family val="2"/>
    </font>
    <font>
      <b/>
      <sz val="8"/>
      <color rgb="FF333399"/>
      <name val="Tahoma"/>
      <family val="2"/>
    </font>
    <font>
      <sz val="10"/>
      <color theme="0"/>
      <name val="Arial"/>
      <family val="2"/>
    </font>
    <font>
      <i/>
      <sz val="11"/>
      <color rgb="FF7F7F7F"/>
      <name val="Calibri"/>
      <family val="2"/>
      <scheme val="minor"/>
    </font>
    <font>
      <sz val="8"/>
      <color indexed="55"/>
      <name val="Tahoma"/>
      <family val="2"/>
      <charset val="1"/>
    </font>
    <font>
      <b/>
      <sz val="14"/>
      <color rgb="FF000080"/>
      <name val="Arial"/>
      <family val="2"/>
      <charset val="1"/>
    </font>
    <font>
      <sz val="10"/>
      <color rgb="FF000080"/>
      <name val="Arial"/>
      <family val="2"/>
      <charset val="1"/>
    </font>
    <font>
      <b/>
      <sz val="8"/>
      <color rgb="FF000080"/>
      <name val="Arial"/>
      <family val="2"/>
      <charset val="1"/>
    </font>
    <font>
      <sz val="8"/>
      <color theme="4" tint="-0.249977111117893"/>
      <name val="Arial"/>
      <family val="2"/>
    </font>
    <font>
      <b/>
      <sz val="8"/>
      <color theme="4" tint="-0.249977111117893"/>
      <name val="Arial"/>
      <family val="2"/>
    </font>
    <font>
      <u/>
      <sz val="8"/>
      <color theme="4" tint="-0.249977111117893"/>
      <name val="Arial"/>
      <family val="2"/>
    </font>
  </fonts>
  <fills count="19">
    <fill>
      <patternFill patternType="none"/>
    </fill>
    <fill>
      <patternFill patternType="gray125"/>
    </fill>
    <fill>
      <patternFill patternType="solid">
        <fgColor indexed="22"/>
        <bgColor indexed="31"/>
      </patternFill>
    </fill>
    <fill>
      <patternFill patternType="solid">
        <fgColor indexed="30"/>
        <bgColor indexed="21"/>
      </patternFill>
    </fill>
    <fill>
      <patternFill patternType="solid">
        <fgColor indexed="26"/>
        <bgColor indexed="9"/>
      </patternFill>
    </fill>
    <fill>
      <patternFill patternType="solid">
        <fgColor indexed="44"/>
        <bgColor indexed="24"/>
      </patternFill>
    </fill>
    <fill>
      <patternFill patternType="solid">
        <fgColor indexed="42"/>
        <bgColor indexed="27"/>
      </patternFill>
    </fill>
    <fill>
      <patternFill patternType="solid">
        <fgColor indexed="49"/>
        <bgColor indexed="40"/>
      </patternFill>
    </fill>
    <fill>
      <patternFill patternType="solid">
        <fgColor indexed="45"/>
        <bgColor indexed="29"/>
      </patternFill>
    </fill>
    <fill>
      <patternFill patternType="solid">
        <fgColor indexed="43"/>
        <bgColor indexed="26"/>
      </patternFill>
    </fill>
    <fill>
      <patternFill patternType="solid">
        <fgColor indexed="24"/>
        <bgColor indexed="44"/>
      </patternFill>
    </fill>
    <fill>
      <patternFill patternType="solid">
        <fgColor indexed="54"/>
        <bgColor indexed="23"/>
      </patternFill>
    </fill>
    <fill>
      <patternFill patternType="solid">
        <fgColor indexed="9"/>
        <bgColor indexed="26"/>
      </patternFill>
    </fill>
    <fill>
      <patternFill patternType="solid">
        <fgColor indexed="31"/>
        <bgColor indexed="64"/>
      </patternFill>
    </fill>
    <fill>
      <patternFill patternType="solid">
        <fgColor indexed="9"/>
        <bgColor indexed="64"/>
      </patternFill>
    </fill>
    <fill>
      <patternFill patternType="solid">
        <fgColor theme="7" tint="0.59999389629810485"/>
        <bgColor indexed="29"/>
      </patternFill>
    </fill>
    <fill>
      <patternFill patternType="solid">
        <fgColor theme="2" tint="-0.249977111117893"/>
        <bgColor indexed="21"/>
      </patternFill>
    </fill>
    <fill>
      <patternFill patternType="solid">
        <fgColor rgb="FFFFFFFF"/>
        <bgColor rgb="FFFFFFCC"/>
      </patternFill>
    </fill>
    <fill>
      <patternFill patternType="solid">
        <fgColor rgb="FFCCCCFF"/>
        <bgColor rgb="FFDDDDDD"/>
      </patternFill>
    </fill>
  </fills>
  <borders count="8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9"/>
      </left>
      <right style="thin">
        <color indexed="9"/>
      </right>
      <top style="thin">
        <color indexed="9"/>
      </top>
      <bottom style="thin">
        <color indexed="9"/>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9"/>
      </left>
      <right style="thin">
        <color indexed="8"/>
      </right>
      <top style="thin">
        <color indexed="9"/>
      </top>
      <bottom style="thin">
        <color indexed="9"/>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right/>
      <top style="thin">
        <color indexed="64"/>
      </top>
      <bottom style="thin">
        <color indexed="64"/>
      </bottom>
      <diagonal/>
    </border>
    <border>
      <left style="thin">
        <color indexed="8"/>
      </left>
      <right style="thin">
        <color indexed="9"/>
      </right>
      <top style="thin">
        <color indexed="9"/>
      </top>
      <bottom style="thin">
        <color indexed="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8"/>
      </left>
      <right style="thin">
        <color indexed="8"/>
      </right>
      <top style="thin">
        <color indexed="9"/>
      </top>
      <bottom style="thin">
        <color indexed="9"/>
      </bottom>
      <diagonal/>
    </border>
    <border>
      <left style="thin">
        <color indexed="8"/>
      </left>
      <right style="thin">
        <color indexed="8"/>
      </right>
      <top style="thin">
        <color indexed="9"/>
      </top>
      <bottom/>
      <diagonal/>
    </border>
    <border>
      <left style="thin">
        <color indexed="8"/>
      </left>
      <right/>
      <top style="thin">
        <color indexed="8"/>
      </top>
      <bottom style="thin">
        <color indexed="8"/>
      </bottom>
      <diagonal/>
    </border>
    <border>
      <left style="thin">
        <color indexed="8"/>
      </left>
      <right style="thin">
        <color indexed="9"/>
      </right>
      <top style="thin">
        <color indexed="9"/>
      </top>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right/>
      <top style="thin">
        <color theme="0"/>
      </top>
      <bottom/>
      <diagonal/>
    </border>
    <border>
      <left/>
      <right/>
      <top style="thin">
        <color indexed="9"/>
      </top>
      <bottom style="thin">
        <color theme="0"/>
      </bottom>
      <diagonal/>
    </border>
    <border>
      <left/>
      <right style="thin">
        <color indexed="8"/>
      </right>
      <top style="thin">
        <color theme="0"/>
      </top>
      <bottom/>
      <diagonal/>
    </border>
    <border>
      <left style="thin">
        <color indexed="9"/>
      </left>
      <right style="thin">
        <color indexed="8"/>
      </right>
      <top style="thin">
        <color theme="0"/>
      </top>
      <bottom style="thin">
        <color indexed="9"/>
      </bottom>
      <diagonal/>
    </border>
    <border>
      <left style="thin">
        <color indexed="8"/>
      </left>
      <right/>
      <top style="thin">
        <color theme="0"/>
      </top>
      <bottom/>
      <diagonal/>
    </border>
    <border>
      <left style="thin">
        <color indexed="8"/>
      </left>
      <right style="thin">
        <color indexed="9"/>
      </right>
      <top style="thin">
        <color theme="0"/>
      </top>
      <bottom style="thin">
        <color indexed="9"/>
      </bottom>
      <diagonal/>
    </border>
    <border>
      <left style="thin">
        <color indexed="8"/>
      </left>
      <right/>
      <top style="thin">
        <color theme="0"/>
      </top>
      <bottom style="thin">
        <color theme="0"/>
      </bottom>
      <diagonal/>
    </border>
    <border>
      <left/>
      <right/>
      <top style="thin">
        <color theme="0"/>
      </top>
      <bottom style="thin">
        <color theme="0"/>
      </bottom>
      <diagonal/>
    </border>
    <border>
      <left/>
      <right style="thin">
        <color indexed="8"/>
      </right>
      <top style="thin">
        <color theme="0"/>
      </top>
      <bottom style="thin">
        <color theme="0"/>
      </bottom>
      <diagonal/>
    </border>
    <border>
      <left style="thin">
        <color indexed="8"/>
      </left>
      <right/>
      <top style="thin">
        <color indexed="8"/>
      </top>
      <bottom style="thin">
        <color theme="0"/>
      </bottom>
      <diagonal/>
    </border>
    <border>
      <left style="thin">
        <color indexed="8"/>
      </left>
      <right/>
      <top style="thin">
        <color theme="0"/>
      </top>
      <bottom style="thin">
        <color indexed="9"/>
      </bottom>
      <diagonal/>
    </border>
    <border>
      <left/>
      <right/>
      <top style="thin">
        <color theme="0"/>
      </top>
      <bottom style="thin">
        <color indexed="9"/>
      </bottom>
      <diagonal/>
    </border>
    <border>
      <left style="thin">
        <color theme="0"/>
      </left>
      <right style="thin">
        <color indexed="9"/>
      </right>
      <top style="thin">
        <color theme="0"/>
      </top>
      <bottom style="thin">
        <color indexed="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164" fontId="26" fillId="0" borderId="0" applyFill="0" applyBorder="0" applyAlignment="0" applyProtection="0"/>
    <xf numFmtId="0" fontId="26" fillId="0" borderId="0"/>
    <xf numFmtId="9" fontId="1" fillId="0" borderId="0" applyFill="0" applyBorder="0" applyAlignment="0" applyProtection="0"/>
    <xf numFmtId="0" fontId="37" fillId="0" borderId="0" applyNumberFormat="0" applyFill="0" applyBorder="0" applyAlignment="0" applyProtection="0"/>
  </cellStyleXfs>
  <cellXfs count="296">
    <xf numFmtId="0" fontId="0" fillId="0" borderId="0" xfId="0"/>
    <xf numFmtId="0" fontId="2" fillId="2" borderId="0" xfId="0" applyFont="1" applyFill="1" applyAlignment="1" applyProtection="1">
      <alignment vertical="center"/>
    </xf>
    <xf numFmtId="0" fontId="2" fillId="3" borderId="0" xfId="0" applyFont="1" applyFill="1" applyAlignment="1" applyProtection="1">
      <alignment vertical="center"/>
    </xf>
    <xf numFmtId="0" fontId="4" fillId="4" borderId="1" xfId="0" applyFont="1" applyFill="1" applyBorder="1" applyAlignment="1" applyProtection="1">
      <alignment horizontal="center" vertical="center"/>
    </xf>
    <xf numFmtId="3" fontId="5" fillId="4" borderId="2" xfId="0" applyNumberFormat="1" applyFont="1" applyFill="1" applyBorder="1" applyAlignment="1" applyProtection="1">
      <alignment horizontal="center" vertical="center" wrapText="1"/>
    </xf>
    <xf numFmtId="3" fontId="5" fillId="5" borderId="1" xfId="0" applyNumberFormat="1" applyFont="1" applyFill="1" applyBorder="1" applyAlignment="1" applyProtection="1">
      <alignment horizontal="center" vertical="center" wrapText="1"/>
    </xf>
    <xf numFmtId="0" fontId="6" fillId="2" borderId="0" xfId="0" applyFont="1" applyFill="1" applyAlignment="1" applyProtection="1">
      <alignment vertical="center"/>
    </xf>
    <xf numFmtId="0" fontId="6" fillId="2" borderId="0" xfId="0" applyFont="1" applyFill="1" applyAlignment="1" applyProtection="1">
      <alignment horizontal="center" vertical="center"/>
    </xf>
    <xf numFmtId="0" fontId="7" fillId="4" borderId="2" xfId="0" applyFont="1" applyFill="1" applyBorder="1" applyAlignment="1" applyProtection="1">
      <alignment vertical="center"/>
    </xf>
    <xf numFmtId="0" fontId="7" fillId="4" borderId="1" xfId="0" applyFont="1" applyFill="1" applyBorder="1" applyAlignment="1" applyProtection="1">
      <alignment vertical="center"/>
    </xf>
    <xf numFmtId="0" fontId="7" fillId="4" borderId="3" xfId="0" applyFont="1" applyFill="1" applyBorder="1" applyAlignment="1" applyProtection="1">
      <alignment vertical="center"/>
    </xf>
    <xf numFmtId="3" fontId="8" fillId="4" borderId="1" xfId="0" applyNumberFormat="1" applyFont="1" applyFill="1" applyBorder="1" applyAlignment="1" applyProtection="1">
      <alignment horizontal="center" vertical="center" wrapText="1"/>
    </xf>
    <xf numFmtId="164" fontId="8" fillId="5" borderId="1" xfId="1" applyFont="1" applyFill="1" applyBorder="1" applyAlignment="1" applyProtection="1">
      <alignment vertical="center"/>
    </xf>
    <xf numFmtId="164" fontId="7" fillId="0" borderId="1" xfId="1" applyFont="1" applyFill="1" applyBorder="1" applyAlignment="1" applyProtection="1">
      <alignment horizontal="right" vertical="center"/>
      <protection locked="0"/>
    </xf>
    <xf numFmtId="164" fontId="9" fillId="6" borderId="1" xfId="1" applyFont="1" applyFill="1" applyBorder="1" applyAlignment="1" applyProtection="1">
      <alignment horizontal="right" vertical="center"/>
    </xf>
    <xf numFmtId="164" fontId="9" fillId="7" borderId="1" xfId="1" applyFont="1" applyFill="1" applyBorder="1" applyAlignment="1" applyProtection="1">
      <alignment horizontal="right" vertical="center"/>
    </xf>
    <xf numFmtId="164" fontId="9" fillId="7" borderId="2" xfId="1" applyFont="1" applyFill="1" applyBorder="1" applyAlignment="1" applyProtection="1">
      <alignment horizontal="right" vertical="center"/>
    </xf>
    <xf numFmtId="164" fontId="9" fillId="5" borderId="1" xfId="1" applyFont="1" applyFill="1" applyBorder="1" applyAlignment="1" applyProtection="1">
      <alignment horizontal="left" vertical="center"/>
    </xf>
    <xf numFmtId="164" fontId="7" fillId="5" borderId="1" xfId="1" applyFont="1" applyFill="1" applyBorder="1" applyAlignment="1" applyProtection="1">
      <alignment vertical="center"/>
    </xf>
    <xf numFmtId="164" fontId="7" fillId="5" borderId="1" xfId="1" applyFont="1" applyFill="1" applyBorder="1" applyAlignment="1" applyProtection="1">
      <alignment horizontal="left" vertical="center"/>
    </xf>
    <xf numFmtId="0" fontId="9" fillId="8" borderId="1" xfId="0" applyFont="1" applyFill="1" applyBorder="1" applyAlignment="1" applyProtection="1">
      <alignment horizontal="left" vertical="center"/>
    </xf>
    <xf numFmtId="164" fontId="7" fillId="8" borderId="1" xfId="1" applyFont="1" applyFill="1" applyBorder="1" applyAlignment="1" applyProtection="1">
      <alignment vertical="center"/>
    </xf>
    <xf numFmtId="0" fontId="7" fillId="8" borderId="1" xfId="0" applyFont="1" applyFill="1" applyBorder="1" applyAlignment="1" applyProtection="1">
      <alignment horizontal="left" vertical="center"/>
    </xf>
    <xf numFmtId="0" fontId="9" fillId="2" borderId="1" xfId="0" applyFont="1" applyFill="1" applyBorder="1" applyAlignment="1" applyProtection="1">
      <alignment horizontal="left" vertical="center"/>
    </xf>
    <xf numFmtId="164" fontId="9" fillId="2" borderId="1" xfId="1" applyFont="1" applyFill="1" applyBorder="1" applyAlignment="1" applyProtection="1">
      <alignment vertical="center"/>
    </xf>
    <xf numFmtId="0" fontId="7" fillId="2" borderId="1" xfId="0" applyFont="1" applyFill="1" applyBorder="1" applyAlignment="1" applyProtection="1">
      <alignment horizontal="left" vertical="center"/>
    </xf>
    <xf numFmtId="0" fontId="9" fillId="7" borderId="1" xfId="0" applyFont="1" applyFill="1" applyBorder="1" applyAlignment="1" applyProtection="1">
      <alignment horizontal="left" vertical="center"/>
    </xf>
    <xf numFmtId="164" fontId="7" fillId="7" borderId="1" xfId="1" applyFont="1" applyFill="1" applyBorder="1" applyAlignment="1" applyProtection="1">
      <alignment vertical="center"/>
    </xf>
    <xf numFmtId="164" fontId="12" fillId="9" borderId="1" xfId="1" applyFont="1" applyFill="1" applyBorder="1" applyAlignment="1" applyProtection="1">
      <alignment vertical="center"/>
    </xf>
    <xf numFmtId="0" fontId="11" fillId="3" borderId="4" xfId="0" applyFont="1" applyFill="1" applyBorder="1" applyAlignment="1" applyProtection="1">
      <alignment horizontal="left" vertical="center"/>
    </xf>
    <xf numFmtId="164" fontId="12" fillId="9" borderId="4" xfId="1" applyFont="1" applyFill="1" applyBorder="1" applyAlignment="1" applyProtection="1">
      <alignment horizontal="right" vertical="center"/>
    </xf>
    <xf numFmtId="164" fontId="13" fillId="3" borderId="4" xfId="1" applyFont="1" applyFill="1" applyBorder="1" applyAlignment="1" applyProtection="1">
      <alignment horizontal="right" vertical="center"/>
    </xf>
    <xf numFmtId="0" fontId="13" fillId="10" borderId="4" xfId="0" applyFont="1" applyFill="1" applyBorder="1" applyAlignment="1" applyProtection="1">
      <alignment vertical="center"/>
    </xf>
    <xf numFmtId="164" fontId="13" fillId="3" borderId="4" xfId="1" applyNumberFormat="1" applyFont="1" applyFill="1" applyBorder="1" applyAlignment="1" applyProtection="1">
      <alignment horizontal="right" vertical="center"/>
    </xf>
    <xf numFmtId="10" fontId="13" fillId="3" borderId="4" xfId="1" applyNumberFormat="1" applyFont="1" applyFill="1" applyBorder="1" applyAlignment="1" applyProtection="1">
      <alignment horizontal="right" vertical="center"/>
    </xf>
    <xf numFmtId="164" fontId="3" fillId="11" borderId="4" xfId="1" applyFont="1" applyFill="1" applyBorder="1" applyAlignment="1" applyProtection="1">
      <alignment horizontal="right" vertical="center"/>
    </xf>
    <xf numFmtId="3" fontId="11" fillId="11" borderId="4" xfId="0" applyNumberFormat="1" applyFont="1" applyFill="1" applyBorder="1" applyAlignment="1" applyProtection="1">
      <alignment horizontal="center" vertical="center" wrapText="1"/>
    </xf>
    <xf numFmtId="0" fontId="13" fillId="3" borderId="4" xfId="0" applyFont="1" applyFill="1" applyBorder="1" applyAlignment="1" applyProtection="1">
      <alignment horizontal="center" vertical="center" wrapText="1"/>
    </xf>
    <xf numFmtId="9" fontId="13" fillId="3" borderId="4" xfId="0" applyNumberFormat="1" applyFont="1" applyFill="1" applyBorder="1" applyAlignment="1" applyProtection="1">
      <alignment horizontal="center" vertical="center" wrapText="1"/>
    </xf>
    <xf numFmtId="0" fontId="7" fillId="12" borderId="5" xfId="0" applyFont="1" applyFill="1" applyBorder="1" applyAlignment="1" applyProtection="1">
      <alignment horizontal="center" vertical="center"/>
    </xf>
    <xf numFmtId="0" fontId="2" fillId="12" borderId="6" xfId="0" applyFont="1" applyFill="1" applyBorder="1" applyAlignment="1" applyProtection="1">
      <alignment vertical="center"/>
      <protection locked="0"/>
    </xf>
    <xf numFmtId="0" fontId="2" fillId="12" borderId="7" xfId="0" applyFont="1" applyFill="1" applyBorder="1" applyAlignment="1" applyProtection="1">
      <alignment vertical="center"/>
      <protection locked="0"/>
    </xf>
    <xf numFmtId="0" fontId="2" fillId="12" borderId="8" xfId="0" applyFont="1" applyFill="1" applyBorder="1" applyAlignment="1" applyProtection="1">
      <alignment vertical="center"/>
      <protection locked="0"/>
    </xf>
    <xf numFmtId="0" fontId="2" fillId="12" borderId="0" xfId="0" applyFont="1" applyFill="1" applyBorder="1" applyAlignment="1" applyProtection="1">
      <alignment vertical="center"/>
      <protection locked="0"/>
    </xf>
    <xf numFmtId="0" fontId="2" fillId="12" borderId="9" xfId="0" applyFont="1" applyFill="1" applyBorder="1" applyAlignment="1" applyProtection="1">
      <alignment vertical="center"/>
      <protection locked="0"/>
    </xf>
    <xf numFmtId="0" fontId="2" fillId="12" borderId="10" xfId="0" applyFont="1" applyFill="1" applyBorder="1" applyAlignment="1" applyProtection="1">
      <alignment vertical="center"/>
      <protection locked="0"/>
    </xf>
    <xf numFmtId="0" fontId="2" fillId="12" borderId="11" xfId="0" applyFont="1" applyFill="1" applyBorder="1" applyAlignment="1" applyProtection="1">
      <alignment vertical="center"/>
      <protection locked="0"/>
    </xf>
    <xf numFmtId="0" fontId="2" fillId="12" borderId="12" xfId="0" applyFont="1" applyFill="1" applyBorder="1" applyAlignment="1" applyProtection="1">
      <alignment vertical="center"/>
      <protection locked="0"/>
    </xf>
    <xf numFmtId="164" fontId="27" fillId="0" borderId="13" xfId="1" applyFont="1" applyBorder="1" applyAlignment="1">
      <alignment vertical="center"/>
    </xf>
    <xf numFmtId="0" fontId="7" fillId="2" borderId="0" xfId="0" applyFont="1" applyFill="1" applyAlignment="1" applyProtection="1">
      <alignment vertical="center"/>
    </xf>
    <xf numFmtId="49" fontId="2" fillId="2" borderId="0" xfId="0" applyNumberFormat="1" applyFont="1" applyFill="1" applyAlignment="1" applyProtection="1">
      <alignment vertical="center"/>
    </xf>
    <xf numFmtId="3" fontId="5" fillId="15" borderId="14" xfId="0" applyNumberFormat="1" applyFont="1" applyFill="1" applyBorder="1" applyAlignment="1" applyProtection="1">
      <alignment horizontal="center" vertical="center" wrapText="1"/>
    </xf>
    <xf numFmtId="164" fontId="2" fillId="15" borderId="14" xfId="1" applyFont="1" applyFill="1" applyBorder="1" applyAlignment="1" applyProtection="1">
      <alignment vertical="center"/>
      <protection locked="0"/>
    </xf>
    <xf numFmtId="164" fontId="8" fillId="15" borderId="1" xfId="1" applyFont="1" applyFill="1" applyBorder="1" applyAlignment="1" applyProtection="1">
      <alignment vertical="center"/>
    </xf>
    <xf numFmtId="0" fontId="2" fillId="16" borderId="0" xfId="0" applyFont="1" applyFill="1" applyAlignment="1" applyProtection="1">
      <alignment vertical="center"/>
    </xf>
    <xf numFmtId="0" fontId="6" fillId="16" borderId="0" xfId="0" applyFont="1" applyFill="1" applyAlignment="1" applyProtection="1">
      <alignment vertical="center"/>
    </xf>
    <xf numFmtId="0" fontId="7" fillId="16" borderId="0" xfId="0" applyFont="1" applyFill="1" applyAlignment="1" applyProtection="1">
      <alignment vertical="center"/>
    </xf>
    <xf numFmtId="3" fontId="5" fillId="16" borderId="0" xfId="0" applyNumberFormat="1" applyFont="1" applyFill="1" applyBorder="1" applyAlignment="1" applyProtection="1">
      <alignment horizontal="center" vertical="center" wrapText="1"/>
    </xf>
    <xf numFmtId="2" fontId="2" fillId="16" borderId="0" xfId="0" applyNumberFormat="1" applyFont="1" applyFill="1" applyBorder="1" applyAlignment="1" applyProtection="1">
      <alignment vertical="center"/>
    </xf>
    <xf numFmtId="4" fontId="9" fillId="16" borderId="0" xfId="0" applyNumberFormat="1" applyFont="1" applyFill="1" applyBorder="1" applyAlignment="1" applyProtection="1">
      <alignment vertical="center"/>
    </xf>
    <xf numFmtId="0" fontId="7" fillId="16" borderId="0" xfId="0" applyFont="1" applyFill="1" applyBorder="1" applyAlignment="1" applyProtection="1">
      <alignment vertical="center"/>
    </xf>
    <xf numFmtId="2" fontId="2" fillId="16" borderId="0" xfId="0" applyNumberFormat="1" applyFont="1" applyFill="1" applyAlignment="1" applyProtection="1">
      <alignment vertical="center"/>
    </xf>
    <xf numFmtId="164" fontId="2" fillId="16" borderId="0" xfId="0" applyNumberFormat="1" applyFont="1" applyFill="1" applyAlignment="1" applyProtection="1">
      <alignment vertical="center"/>
    </xf>
    <xf numFmtId="0" fontId="2" fillId="16" borderId="10" xfId="0" applyFont="1" applyFill="1" applyBorder="1" applyAlignment="1" applyProtection="1">
      <alignment vertical="center"/>
    </xf>
    <xf numFmtId="0" fontId="2" fillId="16" borderId="11" xfId="0" applyFont="1" applyFill="1" applyBorder="1" applyAlignment="1" applyProtection="1">
      <alignment vertical="center"/>
    </xf>
    <xf numFmtId="0" fontId="2" fillId="16" borderId="12" xfId="0" applyFont="1" applyFill="1" applyBorder="1" applyAlignment="1" applyProtection="1">
      <alignment vertical="center"/>
    </xf>
    <xf numFmtId="0" fontId="2" fillId="16" borderId="8" xfId="0" applyFont="1" applyFill="1" applyBorder="1" applyAlignment="1" applyProtection="1">
      <alignment vertical="center"/>
    </xf>
    <xf numFmtId="0" fontId="2" fillId="16" borderId="0" xfId="0" applyFont="1" applyFill="1" applyBorder="1" applyAlignment="1" applyProtection="1">
      <alignment vertical="center"/>
    </xf>
    <xf numFmtId="0" fontId="2" fillId="16" borderId="9" xfId="0" applyFont="1" applyFill="1" applyBorder="1" applyAlignment="1" applyProtection="1">
      <alignment vertical="center"/>
    </xf>
    <xf numFmtId="164" fontId="11" fillId="16" borderId="15" xfId="1" applyFont="1" applyFill="1" applyBorder="1" applyAlignment="1" applyProtection="1">
      <alignment horizontal="right" vertical="center"/>
    </xf>
    <xf numFmtId="4" fontId="7" fillId="2" borderId="1" xfId="0" applyNumberFormat="1" applyFont="1" applyFill="1" applyBorder="1" applyAlignment="1" applyProtection="1">
      <alignment horizontal="right" vertical="center"/>
    </xf>
    <xf numFmtId="4" fontId="7" fillId="7" borderId="1" xfId="0" applyNumberFormat="1" applyFont="1" applyFill="1" applyBorder="1" applyAlignment="1" applyProtection="1">
      <alignment horizontal="right" vertical="center"/>
    </xf>
    <xf numFmtId="0" fontId="7" fillId="7" borderId="1" xfId="0" applyFont="1" applyFill="1" applyBorder="1" applyAlignment="1" applyProtection="1">
      <alignment horizontal="center" vertical="center"/>
    </xf>
    <xf numFmtId="164" fontId="7" fillId="5" borderId="2" xfId="1" applyFont="1" applyFill="1" applyBorder="1" applyAlignment="1" applyProtection="1">
      <alignment horizontal="right" vertical="center"/>
    </xf>
    <xf numFmtId="0" fontId="28" fillId="16" borderId="0" xfId="0" applyFont="1" applyFill="1" applyAlignment="1" applyProtection="1">
      <alignment vertical="center"/>
    </xf>
    <xf numFmtId="0" fontId="29" fillId="2" borderId="13" xfId="0" applyFont="1" applyFill="1" applyBorder="1" applyAlignment="1" applyProtection="1">
      <alignment horizontal="center" vertical="center"/>
    </xf>
    <xf numFmtId="0" fontId="28" fillId="2" borderId="0" xfId="0" applyFont="1" applyFill="1" applyAlignment="1" applyProtection="1">
      <alignment vertical="center"/>
    </xf>
    <xf numFmtId="4" fontId="34" fillId="8" borderId="1" xfId="0" applyNumberFormat="1" applyFont="1" applyFill="1" applyBorder="1" applyAlignment="1" applyProtection="1">
      <alignment horizontal="right" vertical="center"/>
    </xf>
    <xf numFmtId="9" fontId="34" fillId="5" borderId="2" xfId="3" applyFont="1" applyFill="1" applyBorder="1" applyAlignment="1" applyProtection="1">
      <alignment horizontal="right" vertical="center"/>
    </xf>
    <xf numFmtId="9" fontId="34" fillId="5" borderId="2" xfId="3" applyFont="1" applyFill="1" applyBorder="1" applyAlignment="1" applyProtection="1">
      <alignment vertical="center"/>
    </xf>
    <xf numFmtId="9" fontId="34" fillId="8" borderId="1" xfId="3" applyFont="1" applyFill="1" applyBorder="1" applyAlignment="1" applyProtection="1">
      <alignment vertical="center"/>
    </xf>
    <xf numFmtId="9" fontId="34" fillId="2" borderId="1" xfId="3" applyFont="1" applyFill="1" applyBorder="1" applyAlignment="1" applyProtection="1">
      <alignment horizontal="right" vertical="center"/>
    </xf>
    <xf numFmtId="9" fontId="34" fillId="7" borderId="1" xfId="3" applyFont="1" applyFill="1" applyBorder="1" applyAlignment="1" applyProtection="1">
      <alignment horizontal="right" vertical="center"/>
    </xf>
    <xf numFmtId="9" fontId="34" fillId="7" borderId="1" xfId="3" applyFont="1" applyFill="1" applyBorder="1" applyAlignment="1" applyProtection="1">
      <alignment horizontal="center" vertical="center"/>
    </xf>
    <xf numFmtId="49" fontId="35" fillId="7" borderId="1" xfId="3" applyNumberFormat="1" applyFont="1" applyFill="1" applyBorder="1" applyAlignment="1" applyProtection="1">
      <alignment horizontal="center" vertical="center" wrapText="1"/>
    </xf>
    <xf numFmtId="0" fontId="16" fillId="0" borderId="0" xfId="2" applyFont="1"/>
    <xf numFmtId="0" fontId="17" fillId="13" borderId="16" xfId="2" applyFont="1" applyFill="1" applyBorder="1" applyAlignment="1">
      <alignment horizontal="center" vertical="center"/>
    </xf>
    <xf numFmtId="0" fontId="17" fillId="13" borderId="0" xfId="2" applyFont="1" applyFill="1" applyBorder="1" applyAlignment="1">
      <alignment horizontal="center" vertical="center"/>
    </xf>
    <xf numFmtId="0" fontId="17" fillId="13" borderId="17" xfId="2" applyFont="1" applyFill="1" applyBorder="1" applyAlignment="1">
      <alignment horizontal="center" vertical="center"/>
    </xf>
    <xf numFmtId="0" fontId="18" fillId="0" borderId="0" xfId="2" applyFont="1"/>
    <xf numFmtId="0" fontId="16" fillId="0" borderId="0" xfId="2" applyFont="1" applyBorder="1"/>
    <xf numFmtId="0" fontId="16" fillId="0" borderId="17" xfId="2" applyFont="1" applyBorder="1"/>
    <xf numFmtId="0" fontId="17" fillId="0" borderId="16" xfId="2" applyFont="1" applyFill="1" applyBorder="1" applyAlignment="1">
      <alignment horizontal="center" vertical="center" wrapText="1"/>
    </xf>
    <xf numFmtId="0" fontId="17" fillId="0" borderId="0" xfId="2" applyFont="1" applyFill="1" applyBorder="1" applyAlignment="1">
      <alignment horizontal="center" vertical="center" wrapText="1"/>
    </xf>
    <xf numFmtId="0" fontId="21" fillId="13" borderId="18" xfId="2" applyFont="1" applyFill="1" applyBorder="1" applyAlignment="1">
      <alignment horizontal="center" vertical="center" wrapText="1"/>
    </xf>
    <xf numFmtId="0" fontId="21" fillId="13" borderId="19" xfId="2" applyFont="1" applyFill="1" applyBorder="1" applyAlignment="1">
      <alignment horizontal="center" vertical="center" wrapText="1"/>
    </xf>
    <xf numFmtId="0" fontId="16" fillId="0" borderId="20" xfId="2" applyFont="1" applyBorder="1"/>
    <xf numFmtId="0" fontId="26" fillId="0" borderId="0" xfId="2"/>
    <xf numFmtId="0" fontId="21" fillId="13" borderId="13" xfId="2" applyFont="1" applyFill="1" applyBorder="1" applyAlignment="1">
      <alignment horizontal="center" vertical="center" wrapText="1"/>
    </xf>
    <xf numFmtId="0" fontId="36" fillId="0" borderId="0" xfId="2" applyFont="1"/>
    <xf numFmtId="0" fontId="17" fillId="14" borderId="21" xfId="2" applyFont="1" applyFill="1" applyBorder="1" applyAlignment="1">
      <alignment vertical="center" wrapText="1"/>
    </xf>
    <xf numFmtId="0" fontId="17" fillId="14" borderId="22" xfId="2" applyFont="1" applyFill="1" applyBorder="1" applyAlignment="1">
      <alignment vertical="center" wrapText="1"/>
    </xf>
    <xf numFmtId="0" fontId="17" fillId="0" borderId="23" xfId="2" applyFont="1" applyBorder="1" applyAlignment="1">
      <alignment horizontal="center" vertical="center"/>
    </xf>
    <xf numFmtId="0" fontId="17" fillId="0" borderId="24" xfId="2" applyFont="1" applyBorder="1" applyAlignment="1">
      <alignment horizontal="center" vertical="center"/>
    </xf>
    <xf numFmtId="0" fontId="17" fillId="14" borderId="24" xfId="2" applyFont="1" applyFill="1" applyBorder="1" applyAlignment="1">
      <alignment horizontal="center" vertical="center"/>
    </xf>
    <xf numFmtId="0" fontId="17" fillId="0" borderId="25" xfId="2" applyFont="1" applyBorder="1" applyAlignment="1">
      <alignment horizontal="center" vertical="center"/>
    </xf>
    <xf numFmtId="4" fontId="13" fillId="3" borderId="4" xfId="0" applyNumberFormat="1" applyFont="1" applyFill="1" applyBorder="1" applyAlignment="1" applyProtection="1">
      <alignment horizontal="center" vertical="center" wrapText="1"/>
    </xf>
    <xf numFmtId="0" fontId="11" fillId="11" borderId="4" xfId="0" applyFont="1" applyFill="1" applyBorder="1" applyAlignment="1" applyProtection="1">
      <alignment horizontal="center" vertical="center" wrapText="1"/>
    </xf>
    <xf numFmtId="9" fontId="11" fillId="11" borderId="4" xfId="0" applyNumberFormat="1" applyFont="1" applyFill="1" applyBorder="1" applyAlignment="1" applyProtection="1">
      <alignment horizontal="center" vertical="center" wrapText="1"/>
    </xf>
    <xf numFmtId="0" fontId="22" fillId="14" borderId="26" xfId="2" applyFont="1" applyFill="1" applyBorder="1" applyAlignment="1">
      <alignment horizontal="left" vertical="center" wrapText="1"/>
    </xf>
    <xf numFmtId="0" fontId="14" fillId="11" borderId="4" xfId="0" applyFont="1" applyFill="1" applyBorder="1" applyAlignment="1" applyProtection="1">
      <alignment horizontal="left" vertical="center"/>
    </xf>
    <xf numFmtId="2" fontId="13" fillId="3" borderId="4" xfId="0" applyNumberFormat="1" applyFont="1" applyFill="1" applyBorder="1" applyAlignment="1" applyProtection="1">
      <alignment horizontal="center" vertical="center" wrapText="1"/>
    </xf>
    <xf numFmtId="0" fontId="2" fillId="16" borderId="71" xfId="0" applyFont="1" applyFill="1" applyBorder="1" applyAlignment="1" applyProtection="1">
      <alignment vertical="center"/>
    </xf>
    <xf numFmtId="0" fontId="2" fillId="16" borderId="72" xfId="0" applyFont="1" applyFill="1" applyBorder="1" applyAlignment="1" applyProtection="1">
      <alignment vertical="center"/>
    </xf>
    <xf numFmtId="0" fontId="2" fillId="16" borderId="73" xfId="0" applyFont="1" applyFill="1" applyBorder="1" applyAlignment="1" applyProtection="1">
      <alignment vertical="center"/>
    </xf>
    <xf numFmtId="164" fontId="11" fillId="16" borderId="74" xfId="1" applyFont="1" applyFill="1" applyBorder="1" applyAlignment="1" applyProtection="1">
      <alignment horizontal="right" vertical="center"/>
    </xf>
    <xf numFmtId="0" fontId="2" fillId="16" borderId="75" xfId="0" applyFont="1" applyFill="1" applyBorder="1" applyAlignment="1" applyProtection="1">
      <alignment vertical="center"/>
    </xf>
    <xf numFmtId="0" fontId="11" fillId="11" borderId="4" xfId="0" applyFont="1" applyFill="1" applyBorder="1" applyAlignment="1" applyProtection="1">
      <alignment vertical="center" wrapText="1"/>
    </xf>
    <xf numFmtId="3" fontId="5" fillId="4" borderId="3" xfId="0" applyNumberFormat="1" applyFont="1" applyFill="1" applyBorder="1" applyAlignment="1" applyProtection="1">
      <alignment vertical="center" wrapText="1"/>
    </xf>
    <xf numFmtId="3" fontId="33" fillId="4" borderId="7" xfId="0" applyNumberFormat="1" applyFont="1" applyFill="1" applyBorder="1" applyAlignment="1" applyProtection="1">
      <alignment vertical="center" wrapText="1"/>
    </xf>
    <xf numFmtId="0" fontId="2" fillId="16" borderId="80" xfId="0" applyFont="1" applyFill="1" applyBorder="1" applyAlignment="1" applyProtection="1">
      <alignment vertical="center"/>
    </xf>
    <xf numFmtId="0" fontId="2" fillId="16" borderId="77" xfId="0" applyFont="1" applyFill="1" applyBorder="1" applyAlignment="1" applyProtection="1">
      <alignment vertical="center"/>
    </xf>
    <xf numFmtId="9" fontId="11" fillId="16" borderId="83" xfId="0" applyNumberFormat="1" applyFont="1" applyFill="1" applyBorder="1" applyAlignment="1" applyProtection="1">
      <alignment vertical="center"/>
    </xf>
    <xf numFmtId="0" fontId="40" fillId="0" borderId="0" xfId="4" applyFont="1"/>
    <xf numFmtId="0" fontId="41" fillId="18" borderId="85" xfId="4" applyFont="1" applyFill="1" applyBorder="1" applyAlignment="1">
      <alignment horizontal="center" vertical="center" wrapText="1"/>
    </xf>
    <xf numFmtId="0" fontId="41" fillId="18" borderId="21" xfId="4" applyFont="1" applyFill="1" applyBorder="1" applyAlignment="1">
      <alignment horizontal="center" vertical="center" wrapText="1"/>
    </xf>
    <xf numFmtId="0" fontId="7" fillId="7" borderId="0" xfId="0" applyFont="1" applyFill="1" applyBorder="1" applyAlignment="1" applyProtection="1">
      <alignment horizontal="center" vertical="center"/>
    </xf>
    <xf numFmtId="0" fontId="2" fillId="6" borderId="1" xfId="0" applyFont="1" applyFill="1" applyBorder="1" applyAlignment="1" applyProtection="1">
      <alignment horizontal="left" vertical="center"/>
    </xf>
    <xf numFmtId="0" fontId="11" fillId="16" borderId="68" xfId="0" applyFont="1" applyFill="1" applyBorder="1" applyAlignment="1" applyProtection="1">
      <alignment horizontal="left" vertical="center"/>
    </xf>
    <xf numFmtId="0" fontId="7" fillId="7" borderId="70" xfId="0" applyFont="1" applyFill="1" applyBorder="1" applyAlignment="1" applyProtection="1">
      <alignment horizontal="left" vertical="center"/>
    </xf>
    <xf numFmtId="0" fontId="11" fillId="16" borderId="65" xfId="0" applyFont="1" applyFill="1" applyBorder="1" applyAlignment="1" applyProtection="1">
      <alignment horizontal="center" vertical="center"/>
    </xf>
    <xf numFmtId="0" fontId="11" fillId="16" borderId="66" xfId="0" applyFont="1" applyFill="1" applyBorder="1" applyAlignment="1" applyProtection="1">
      <alignment horizontal="center" vertical="center"/>
    </xf>
    <xf numFmtId="0" fontId="11" fillId="16" borderId="76" xfId="0" applyFont="1" applyFill="1" applyBorder="1" applyAlignment="1" applyProtection="1">
      <alignment horizontal="left" vertical="center"/>
    </xf>
    <xf numFmtId="0" fontId="7" fillId="6" borderId="1" xfId="0" applyFont="1" applyFill="1" applyBorder="1" applyAlignment="1" applyProtection="1">
      <alignment horizontal="left" vertical="center"/>
    </xf>
    <xf numFmtId="0" fontId="7" fillId="6" borderId="1" xfId="0" applyFont="1" applyFill="1" applyBorder="1" applyAlignment="1" applyProtection="1">
      <alignment horizontal="center" vertical="center"/>
    </xf>
    <xf numFmtId="0" fontId="7" fillId="7" borderId="2" xfId="0" applyFont="1" applyFill="1" applyBorder="1" applyAlignment="1" applyProtection="1">
      <alignment horizontal="left" vertical="center"/>
    </xf>
    <xf numFmtId="0" fontId="14" fillId="11" borderId="4" xfId="0" applyFont="1" applyFill="1" applyBorder="1" applyAlignment="1" applyProtection="1">
      <alignment horizontal="left" vertical="center"/>
    </xf>
    <xf numFmtId="0" fontId="7" fillId="7" borderId="69" xfId="0" applyFont="1" applyFill="1" applyBorder="1" applyAlignment="1" applyProtection="1">
      <alignment horizontal="left" vertical="center"/>
    </xf>
    <xf numFmtId="0" fontId="15" fillId="16" borderId="0" xfId="0" applyFont="1" applyFill="1" applyBorder="1" applyAlignment="1" applyProtection="1">
      <alignment horizontal="right" vertical="center"/>
    </xf>
    <xf numFmtId="0" fontId="8" fillId="2" borderId="1" xfId="0" applyFont="1" applyFill="1" applyBorder="1" applyAlignment="1" applyProtection="1">
      <alignment horizontal="center" vertical="center"/>
    </xf>
    <xf numFmtId="0" fontId="10" fillId="11" borderId="4" xfId="0" applyFont="1" applyFill="1" applyBorder="1" applyAlignment="1" applyProtection="1">
      <alignment horizontal="center" vertical="center"/>
    </xf>
    <xf numFmtId="9" fontId="11" fillId="11" borderId="4" xfId="0" applyNumberFormat="1"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xf>
    <xf numFmtId="0" fontId="11" fillId="11" borderId="4" xfId="0" applyFont="1" applyFill="1" applyBorder="1" applyAlignment="1" applyProtection="1">
      <alignment horizontal="center" vertical="center" wrapText="1"/>
    </xf>
    <xf numFmtId="0" fontId="11" fillId="11" borderId="63" xfId="0" applyFont="1" applyFill="1" applyBorder="1" applyAlignment="1" applyProtection="1">
      <alignment horizontal="center" vertical="center" wrapText="1"/>
    </xf>
    <xf numFmtId="0" fontId="11" fillId="11" borderId="64" xfId="0" applyFont="1" applyFill="1" applyBorder="1" applyAlignment="1" applyProtection="1">
      <alignment horizontal="center" vertical="center" wrapText="1"/>
    </xf>
    <xf numFmtId="9" fontId="11" fillId="16" borderId="81" xfId="0" applyNumberFormat="1" applyFont="1" applyFill="1" applyBorder="1" applyAlignment="1" applyProtection="1">
      <alignment horizontal="center" vertical="center"/>
    </xf>
    <xf numFmtId="9" fontId="11" fillId="16" borderId="82" xfId="0" applyNumberFormat="1" applyFont="1" applyFill="1" applyBorder="1" applyAlignment="1" applyProtection="1">
      <alignment horizontal="center" vertical="center"/>
    </xf>
    <xf numFmtId="0" fontId="11" fillId="16" borderId="77" xfId="0" applyFont="1" applyFill="1" applyBorder="1" applyAlignment="1" applyProtection="1">
      <alignment horizontal="center" vertical="center"/>
    </xf>
    <xf numFmtId="0" fontId="11" fillId="16" borderId="78" xfId="0" applyFont="1" applyFill="1" applyBorder="1" applyAlignment="1" applyProtection="1">
      <alignment horizontal="center" vertical="center"/>
    </xf>
    <xf numFmtId="0" fontId="11" fillId="16" borderId="79" xfId="0" applyFont="1" applyFill="1" applyBorder="1" applyAlignment="1" applyProtection="1">
      <alignment horizontal="center" vertical="center"/>
    </xf>
    <xf numFmtId="0" fontId="11" fillId="16" borderId="27" xfId="0" applyFont="1" applyFill="1" applyBorder="1" applyAlignment="1" applyProtection="1">
      <alignment horizontal="left" vertical="center"/>
    </xf>
    <xf numFmtId="0" fontId="3" fillId="16" borderId="4" xfId="0" applyFont="1" applyFill="1" applyBorder="1" applyAlignment="1" applyProtection="1">
      <alignment horizontal="center" vertical="center"/>
    </xf>
    <xf numFmtId="3" fontId="33" fillId="4" borderId="67" xfId="0" applyNumberFormat="1" applyFont="1" applyFill="1" applyBorder="1" applyAlignment="1" applyProtection="1">
      <alignment horizontal="center" vertical="center" wrapText="1"/>
    </xf>
    <xf numFmtId="3" fontId="33" fillId="4" borderId="14"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xf>
    <xf numFmtId="0" fontId="42" fillId="17" borderId="16" xfId="4" applyFont="1" applyFill="1" applyBorder="1" applyAlignment="1">
      <alignment horizontal="justify" vertical="center" wrapText="1"/>
    </xf>
    <xf numFmtId="0" fontId="42" fillId="17" borderId="0" xfId="4" applyFont="1" applyFill="1" applyBorder="1" applyAlignment="1">
      <alignment horizontal="justify" vertical="center" wrapText="1"/>
    </xf>
    <xf numFmtId="0" fontId="42" fillId="17" borderId="17" xfId="4" applyFont="1" applyFill="1" applyBorder="1" applyAlignment="1">
      <alignment horizontal="justify" vertical="center" wrapText="1"/>
    </xf>
    <xf numFmtId="0" fontId="42" fillId="17" borderId="40" xfId="4" applyFont="1" applyFill="1" applyBorder="1" applyAlignment="1">
      <alignment horizontal="justify" vertical="center" wrapText="1"/>
    </xf>
    <xf numFmtId="0" fontId="42" fillId="17" borderId="20" xfId="4" applyFont="1" applyFill="1" applyBorder="1" applyAlignment="1">
      <alignment horizontal="justify" vertical="center" wrapText="1"/>
    </xf>
    <xf numFmtId="0" fontId="42" fillId="17" borderId="44" xfId="4" applyFont="1" applyFill="1" applyBorder="1" applyAlignment="1">
      <alignment horizontal="justify" vertical="center" wrapText="1"/>
    </xf>
    <xf numFmtId="2" fontId="17" fillId="14" borderId="34" xfId="2" applyNumberFormat="1" applyFont="1" applyFill="1" applyBorder="1" applyAlignment="1">
      <alignment horizontal="right" vertical="center" wrapText="1"/>
    </xf>
    <xf numFmtId="2" fontId="17" fillId="14" borderId="35" xfId="2" applyNumberFormat="1" applyFont="1" applyFill="1" applyBorder="1" applyAlignment="1">
      <alignment horizontal="right" vertical="center" wrapText="1"/>
    </xf>
    <xf numFmtId="2" fontId="17" fillId="14" borderId="36" xfId="2" applyNumberFormat="1" applyFont="1" applyFill="1" applyBorder="1" applyAlignment="1">
      <alignment horizontal="right" vertical="center" wrapText="1"/>
    </xf>
    <xf numFmtId="0" fontId="20" fillId="0" borderId="84" xfId="2" applyFont="1" applyBorder="1" applyAlignment="1">
      <alignment horizontal="left" vertical="center" wrapText="1"/>
    </xf>
    <xf numFmtId="0" fontId="20" fillId="0" borderId="50" xfId="2" applyFont="1" applyBorder="1" applyAlignment="1">
      <alignment horizontal="left" vertical="center" wrapText="1"/>
    </xf>
    <xf numFmtId="0" fontId="20" fillId="0" borderId="52" xfId="2" applyFont="1" applyBorder="1" applyAlignment="1">
      <alignment horizontal="left" vertical="center" wrapText="1"/>
    </xf>
    <xf numFmtId="0" fontId="41" fillId="17" borderId="31" xfId="4" applyFont="1" applyFill="1" applyBorder="1" applyAlignment="1">
      <alignment horizontal="left" vertical="center" wrapText="1"/>
    </xf>
    <xf numFmtId="0" fontId="41" fillId="17" borderId="26" xfId="4" applyFont="1" applyFill="1" applyBorder="1" applyAlignment="1">
      <alignment horizontal="left" vertical="center" wrapText="1"/>
    </xf>
    <xf numFmtId="0" fontId="42" fillId="17" borderId="16" xfId="4" applyFont="1" applyFill="1" applyBorder="1" applyAlignment="1">
      <alignment horizontal="left" vertical="center" wrapText="1" indent="2"/>
    </xf>
    <xf numFmtId="0" fontId="42" fillId="17" borderId="0" xfId="4" applyFont="1" applyFill="1" applyBorder="1" applyAlignment="1">
      <alignment horizontal="left" vertical="center" wrapText="1" indent="2"/>
    </xf>
    <xf numFmtId="0" fontId="42" fillId="17" borderId="17" xfId="4" applyFont="1" applyFill="1" applyBorder="1" applyAlignment="1">
      <alignment horizontal="left" vertical="center" wrapText="1" indent="2"/>
    </xf>
    <xf numFmtId="0" fontId="41" fillId="17" borderId="32" xfId="4" applyFont="1" applyFill="1" applyBorder="1" applyAlignment="1">
      <alignment horizontal="left" vertical="center" wrapText="1"/>
    </xf>
    <xf numFmtId="0" fontId="39" fillId="0" borderId="33" xfId="4" applyFont="1" applyBorder="1" applyAlignment="1">
      <alignment horizontal="center"/>
    </xf>
    <xf numFmtId="0" fontId="39" fillId="0" borderId="26" xfId="4" applyFont="1" applyBorder="1" applyAlignment="1">
      <alignment horizontal="center"/>
    </xf>
    <xf numFmtId="4" fontId="39" fillId="0" borderId="26" xfId="4" applyNumberFormat="1" applyFont="1" applyBorder="1" applyAlignment="1">
      <alignment horizontal="right"/>
    </xf>
    <xf numFmtId="4" fontId="39" fillId="0" borderId="47" xfId="4" applyNumberFormat="1" applyFont="1" applyBorder="1" applyAlignment="1">
      <alignment horizontal="right"/>
    </xf>
    <xf numFmtId="0" fontId="42" fillId="17" borderId="28" xfId="4" applyFont="1" applyFill="1" applyBorder="1" applyAlignment="1">
      <alignment horizontal="justify" vertical="center" wrapText="1"/>
    </xf>
    <xf numFmtId="0" fontId="42" fillId="17" borderId="29" xfId="4" applyFont="1" applyFill="1" applyBorder="1" applyAlignment="1">
      <alignment horizontal="justify" vertical="center" wrapText="1"/>
    </xf>
    <xf numFmtId="0" fontId="42" fillId="17" borderId="30" xfId="4" applyFont="1" applyFill="1" applyBorder="1" applyAlignment="1">
      <alignment horizontal="justify" vertical="center" wrapText="1"/>
    </xf>
    <xf numFmtId="0" fontId="41" fillId="17" borderId="26" xfId="4" applyFont="1" applyFill="1" applyBorder="1" applyAlignment="1">
      <alignment horizontal="right" vertical="center" wrapText="1"/>
    </xf>
    <xf numFmtId="0" fontId="41" fillId="17" borderId="32" xfId="4" applyFont="1" applyFill="1" applyBorder="1" applyAlignment="1">
      <alignment horizontal="right" vertical="center" wrapText="1"/>
    </xf>
    <xf numFmtId="0" fontId="22" fillId="14" borderId="31" xfId="2" applyFont="1" applyFill="1" applyBorder="1" applyAlignment="1">
      <alignment horizontal="left" vertical="center" wrapText="1"/>
    </xf>
    <xf numFmtId="0" fontId="22" fillId="14" borderId="26" xfId="2" applyFont="1" applyFill="1" applyBorder="1" applyAlignment="1">
      <alignment horizontal="left" vertical="center" wrapText="1"/>
    </xf>
    <xf numFmtId="0" fontId="24" fillId="0" borderId="33" xfId="2" applyFont="1" applyBorder="1" applyAlignment="1">
      <alignment horizontal="center"/>
    </xf>
    <xf numFmtId="0" fontId="24" fillId="0" borderId="26" xfId="2" applyFont="1" applyBorder="1" applyAlignment="1">
      <alignment horizontal="center"/>
    </xf>
    <xf numFmtId="0" fontId="18" fillId="14" borderId="37" xfId="2" applyFont="1" applyFill="1" applyBorder="1" applyAlignment="1">
      <alignment horizontal="center" wrapText="1"/>
    </xf>
    <xf numFmtId="0" fontId="18" fillId="14" borderId="35" xfId="2" applyFont="1" applyFill="1" applyBorder="1" applyAlignment="1">
      <alignment horizontal="center" wrapText="1"/>
    </xf>
    <xf numFmtId="0" fontId="18" fillId="14" borderId="38" xfId="2" applyFont="1" applyFill="1" applyBorder="1" applyAlignment="1">
      <alignment horizontal="center" wrapText="1"/>
    </xf>
    <xf numFmtId="0" fontId="18" fillId="14" borderId="16" xfId="2" applyFont="1" applyFill="1" applyBorder="1" applyAlignment="1">
      <alignment horizontal="center" wrapText="1"/>
    </xf>
    <xf numFmtId="0" fontId="18" fillId="14" borderId="0" xfId="2" applyFont="1" applyFill="1" applyBorder="1" applyAlignment="1">
      <alignment horizontal="center" wrapText="1"/>
    </xf>
    <xf numFmtId="0" fontId="18" fillId="14" borderId="39" xfId="2" applyFont="1" applyFill="1" applyBorder="1" applyAlignment="1">
      <alignment horizontal="center" wrapText="1"/>
    </xf>
    <xf numFmtId="0" fontId="18" fillId="14" borderId="40" xfId="2" applyFont="1" applyFill="1" applyBorder="1" applyAlignment="1">
      <alignment horizontal="center" wrapText="1"/>
    </xf>
    <xf numFmtId="0" fontId="18" fillId="14" borderId="20" xfId="2" applyFont="1" applyFill="1" applyBorder="1" applyAlignment="1">
      <alignment horizontal="center" wrapText="1"/>
    </xf>
    <xf numFmtId="0" fontId="18" fillId="14" borderId="41" xfId="2" applyFont="1" applyFill="1" applyBorder="1" applyAlignment="1">
      <alignment horizontal="center" wrapText="1"/>
    </xf>
    <xf numFmtId="0" fontId="26" fillId="0" borderId="34" xfId="2" applyFont="1" applyFill="1" applyBorder="1" applyAlignment="1">
      <alignment horizontal="center" wrapText="1"/>
    </xf>
    <xf numFmtId="0" fontId="26" fillId="0" borderId="35" xfId="2" applyFont="1" applyFill="1" applyBorder="1" applyAlignment="1">
      <alignment horizontal="center" wrapText="1"/>
    </xf>
    <xf numFmtId="0" fontId="26" fillId="0" borderId="36" xfId="2" applyFont="1" applyFill="1" applyBorder="1" applyAlignment="1">
      <alignment horizontal="center" wrapText="1"/>
    </xf>
    <xf numFmtId="0" fontId="26" fillId="0" borderId="42" xfId="2" applyFont="1" applyFill="1" applyBorder="1" applyAlignment="1">
      <alignment horizontal="center" wrapText="1"/>
    </xf>
    <xf numFmtId="0" fontId="26" fillId="0" borderId="0" xfId="2" applyFont="1" applyFill="1" applyAlignment="1">
      <alignment horizontal="center" wrapText="1"/>
    </xf>
    <xf numFmtId="0" fontId="26" fillId="0" borderId="17" xfId="2" applyFont="1" applyFill="1" applyBorder="1" applyAlignment="1">
      <alignment horizontal="center" wrapText="1"/>
    </xf>
    <xf numFmtId="0" fontId="26" fillId="0" borderId="43" xfId="2" applyFont="1" applyFill="1" applyBorder="1" applyAlignment="1">
      <alignment horizontal="center" wrapText="1"/>
    </xf>
    <xf numFmtId="0" fontId="26" fillId="0" borderId="20" xfId="2" applyFont="1" applyFill="1" applyBorder="1" applyAlignment="1">
      <alignment horizontal="center" wrapText="1"/>
    </xf>
    <xf numFmtId="0" fontId="26" fillId="0" borderId="44" xfId="2" applyFont="1" applyFill="1" applyBorder="1" applyAlignment="1">
      <alignment horizontal="center" wrapText="1"/>
    </xf>
    <xf numFmtId="0" fontId="21" fillId="13" borderId="45" xfId="2" applyFont="1" applyFill="1" applyBorder="1" applyAlignment="1">
      <alignment horizontal="center" vertical="center" wrapText="1"/>
    </xf>
    <xf numFmtId="0" fontId="21" fillId="13" borderId="46" xfId="2" applyFont="1" applyFill="1" applyBorder="1" applyAlignment="1">
      <alignment horizontal="center" vertical="center" wrapText="1"/>
    </xf>
    <xf numFmtId="0" fontId="22" fillId="14" borderId="34" xfId="2" applyFont="1" applyFill="1" applyBorder="1" applyAlignment="1">
      <alignment horizontal="left" vertical="center" wrapText="1"/>
    </xf>
    <xf numFmtId="0" fontId="22" fillId="14" borderId="35" xfId="2" applyFont="1" applyFill="1" applyBorder="1" applyAlignment="1">
      <alignment horizontal="left" vertical="center" wrapText="1"/>
    </xf>
    <xf numFmtId="0" fontId="22" fillId="14" borderId="38" xfId="2" applyFont="1" applyFill="1" applyBorder="1" applyAlignment="1">
      <alignment horizontal="left" vertical="center" wrapText="1"/>
    </xf>
    <xf numFmtId="0" fontId="21" fillId="13" borderId="34" xfId="2" applyFont="1" applyFill="1" applyBorder="1" applyAlignment="1">
      <alignment horizontal="center" vertical="center" wrapText="1"/>
    </xf>
    <xf numFmtId="0" fontId="21" fillId="13" borderId="43" xfId="2" applyFont="1" applyFill="1" applyBorder="1" applyAlignment="1">
      <alignment horizontal="center" vertical="center" wrapText="1"/>
    </xf>
    <xf numFmtId="0" fontId="22" fillId="14" borderId="36" xfId="2" applyFont="1" applyFill="1" applyBorder="1" applyAlignment="1">
      <alignment horizontal="left" vertical="center" wrapText="1"/>
    </xf>
    <xf numFmtId="0" fontId="17" fillId="14" borderId="43" xfId="2" applyFont="1" applyFill="1" applyBorder="1" applyAlignment="1">
      <alignment horizontal="left" vertical="center" wrapText="1"/>
    </xf>
    <xf numFmtId="0" fontId="17" fillId="14" borderId="20" xfId="2" applyFont="1" applyFill="1" applyBorder="1" applyAlignment="1">
      <alignment horizontal="left" vertical="center" wrapText="1"/>
    </xf>
    <xf numFmtId="0" fontId="17" fillId="14" borderId="44" xfId="2" applyFont="1" applyFill="1" applyBorder="1" applyAlignment="1">
      <alignment horizontal="left" vertical="center" wrapText="1"/>
    </xf>
    <xf numFmtId="0" fontId="20" fillId="14" borderId="31" xfId="2" applyFont="1" applyFill="1" applyBorder="1" applyAlignment="1">
      <alignment horizontal="center" wrapText="1"/>
    </xf>
    <xf numFmtId="0" fontId="20" fillId="14" borderId="26" xfId="2" applyFont="1" applyFill="1" applyBorder="1" applyAlignment="1">
      <alignment horizontal="center" wrapText="1"/>
    </xf>
    <xf numFmtId="0" fontId="20" fillId="14" borderId="32" xfId="2" applyFont="1" applyFill="1" applyBorder="1" applyAlignment="1">
      <alignment horizontal="center" wrapText="1"/>
    </xf>
    <xf numFmtId="0" fontId="20" fillId="14" borderId="33" xfId="2" applyFont="1" applyFill="1" applyBorder="1" applyAlignment="1">
      <alignment horizontal="center" wrapText="1"/>
    </xf>
    <xf numFmtId="0" fontId="26" fillId="0" borderId="26" xfId="2" applyBorder="1" applyAlignment="1">
      <alignment wrapText="1"/>
    </xf>
    <xf numFmtId="0" fontId="26" fillId="0" borderId="47" xfId="2" applyBorder="1" applyAlignment="1">
      <alignment wrapText="1"/>
    </xf>
    <xf numFmtId="0" fontId="20" fillId="14" borderId="84" xfId="2" applyFont="1" applyFill="1" applyBorder="1" applyAlignment="1">
      <alignment horizontal="left" vertical="center" wrapText="1"/>
    </xf>
    <xf numFmtId="0" fontId="20" fillId="14" borderId="50" xfId="2" applyFont="1" applyFill="1" applyBorder="1" applyAlignment="1">
      <alignment horizontal="left" vertical="center" wrapText="1"/>
    </xf>
    <xf numFmtId="0" fontId="20" fillId="14" borderId="52" xfId="2" applyFont="1" applyFill="1" applyBorder="1" applyAlignment="1">
      <alignment horizontal="left" vertical="center" wrapText="1"/>
    </xf>
    <xf numFmtId="0" fontId="22" fillId="14" borderId="32" xfId="2" applyFont="1" applyFill="1" applyBorder="1" applyAlignment="1">
      <alignment horizontal="left" vertical="center" wrapText="1"/>
    </xf>
    <xf numFmtId="0" fontId="23" fillId="14" borderId="48" xfId="2" applyFont="1" applyFill="1" applyBorder="1" applyAlignment="1">
      <alignment horizontal="left"/>
    </xf>
    <xf numFmtId="0" fontId="23" fillId="14" borderId="13" xfId="2" applyFont="1" applyFill="1" applyBorder="1" applyAlignment="1">
      <alignment horizontal="left"/>
    </xf>
    <xf numFmtId="0" fontId="23" fillId="14" borderId="49" xfId="2" applyFont="1" applyFill="1" applyBorder="1" applyAlignment="1">
      <alignment horizontal="left"/>
    </xf>
    <xf numFmtId="0" fontId="21" fillId="14" borderId="31" xfId="2" applyFont="1" applyFill="1" applyBorder="1" applyAlignment="1">
      <alignment horizontal="left" vertical="center" wrapText="1"/>
    </xf>
    <xf numFmtId="0" fontId="21" fillId="14" borderId="26" xfId="2" applyFont="1" applyFill="1" applyBorder="1" applyAlignment="1">
      <alignment horizontal="left" vertical="center" wrapText="1"/>
    </xf>
    <xf numFmtId="0" fontId="21" fillId="14" borderId="32" xfId="2" applyFont="1" applyFill="1" applyBorder="1" applyAlignment="1">
      <alignment horizontal="left" vertical="center" wrapText="1"/>
    </xf>
    <xf numFmtId="0" fontId="20" fillId="0" borderId="28" xfId="2" applyFont="1" applyBorder="1" applyAlignment="1">
      <alignment horizontal="left" vertical="center" wrapText="1"/>
    </xf>
    <xf numFmtId="0" fontId="20" fillId="0" borderId="29" xfId="2" applyFont="1" applyBorder="1" applyAlignment="1">
      <alignment horizontal="left" vertical="center" wrapText="1"/>
    </xf>
    <xf numFmtId="0" fontId="20" fillId="0" borderId="30" xfId="2" applyFont="1" applyBorder="1" applyAlignment="1">
      <alignment horizontal="left" vertical="center" wrapText="1"/>
    </xf>
    <xf numFmtId="0" fontId="24" fillId="0" borderId="33" xfId="2" applyFont="1" applyBorder="1" applyAlignment="1" applyProtection="1">
      <alignment horizontal="center"/>
      <protection locked="0" hidden="1"/>
    </xf>
    <xf numFmtId="0" fontId="24" fillId="0" borderId="26" xfId="2" applyFont="1" applyBorder="1" applyAlignment="1" applyProtection="1">
      <alignment horizontal="center"/>
      <protection locked="0" hidden="1"/>
    </xf>
    <xf numFmtId="0" fontId="17" fillId="14" borderId="54" xfId="2" applyFont="1" applyFill="1" applyBorder="1" applyAlignment="1">
      <alignment horizontal="center" vertical="center" wrapText="1"/>
    </xf>
    <xf numFmtId="0" fontId="17" fillId="14" borderId="55" xfId="2" applyFont="1" applyFill="1" applyBorder="1" applyAlignment="1">
      <alignment horizontal="center" vertical="center" wrapText="1"/>
    </xf>
    <xf numFmtId="0" fontId="17" fillId="14" borderId="57" xfId="2" applyFont="1" applyFill="1" applyBorder="1" applyAlignment="1">
      <alignment horizontal="center" vertical="center" wrapText="1"/>
    </xf>
    <xf numFmtId="0" fontId="25" fillId="0" borderId="33" xfId="2" applyFont="1" applyBorder="1" applyAlignment="1">
      <alignment horizontal="center"/>
    </xf>
    <xf numFmtId="0" fontId="25" fillId="0" borderId="26" xfId="2" applyFont="1" applyBorder="1" applyAlignment="1">
      <alignment horizontal="center"/>
    </xf>
    <xf numFmtId="0" fontId="23" fillId="14" borderId="31" xfId="2" applyFont="1" applyFill="1" applyBorder="1" applyAlignment="1">
      <alignment horizontal="left" vertical="center"/>
    </xf>
    <xf numFmtId="0" fontId="23" fillId="14" borderId="55" xfId="2" applyFont="1" applyFill="1" applyBorder="1" applyAlignment="1">
      <alignment horizontal="left" vertical="center"/>
    </xf>
    <xf numFmtId="0" fontId="23" fillId="14" borderId="26" xfId="2" applyFont="1" applyFill="1" applyBorder="1" applyAlignment="1">
      <alignment horizontal="left" vertical="center"/>
    </xf>
    <xf numFmtId="0" fontId="23" fillId="14" borderId="57" xfId="2" applyFont="1" applyFill="1" applyBorder="1" applyAlignment="1">
      <alignment horizontal="left" vertical="center"/>
    </xf>
    <xf numFmtId="0" fontId="21" fillId="13" borderId="35" xfId="2" applyFont="1" applyFill="1" applyBorder="1" applyAlignment="1">
      <alignment horizontal="center" vertical="center" wrapText="1"/>
    </xf>
    <xf numFmtId="0" fontId="21" fillId="13" borderId="0" xfId="2" applyFont="1" applyFill="1" applyBorder="1" applyAlignment="1">
      <alignment horizontal="center" vertical="center" wrapText="1"/>
    </xf>
    <xf numFmtId="49" fontId="17" fillId="14" borderId="54" xfId="2" applyNumberFormat="1" applyFont="1" applyFill="1" applyBorder="1" applyAlignment="1">
      <alignment horizontal="center" vertical="center" wrapText="1"/>
    </xf>
    <xf numFmtId="0" fontId="17" fillId="14" borderId="55" xfId="2" applyNumberFormat="1" applyFont="1" applyFill="1" applyBorder="1" applyAlignment="1">
      <alignment horizontal="center" vertical="center" wrapText="1"/>
    </xf>
    <xf numFmtId="0" fontId="17" fillId="14" borderId="56" xfId="2" applyNumberFormat="1" applyFont="1" applyFill="1" applyBorder="1" applyAlignment="1">
      <alignment horizontal="center" vertical="center" wrapText="1"/>
    </xf>
    <xf numFmtId="0" fontId="21" fillId="13" borderId="37" xfId="2" applyFont="1" applyFill="1" applyBorder="1" applyAlignment="1">
      <alignment horizontal="center" vertical="center" wrapText="1"/>
    </xf>
    <xf numFmtId="0" fontId="21" fillId="13" borderId="53" xfId="2" applyFont="1" applyFill="1" applyBorder="1" applyAlignment="1">
      <alignment horizontal="center" vertical="center" wrapText="1"/>
    </xf>
    <xf numFmtId="0" fontId="16" fillId="13" borderId="28" xfId="2" applyFont="1" applyFill="1" applyBorder="1" applyAlignment="1">
      <alignment horizontal="center"/>
    </xf>
    <xf numFmtId="0" fontId="16" fillId="13" borderId="29" xfId="2" applyFont="1" applyFill="1" applyBorder="1" applyAlignment="1">
      <alignment horizontal="center"/>
    </xf>
    <xf numFmtId="0" fontId="16" fillId="13" borderId="30" xfId="2" applyFont="1" applyFill="1" applyBorder="1" applyAlignment="1">
      <alignment horizontal="center"/>
    </xf>
    <xf numFmtId="0" fontId="16" fillId="13" borderId="16" xfId="2" applyFont="1" applyFill="1" applyBorder="1" applyAlignment="1">
      <alignment horizontal="center"/>
    </xf>
    <xf numFmtId="0" fontId="16" fillId="13" borderId="0" xfId="2" applyFont="1" applyFill="1" applyBorder="1" applyAlignment="1">
      <alignment horizontal="center"/>
    </xf>
    <xf numFmtId="0" fontId="16" fillId="13" borderId="17" xfId="2" applyFont="1" applyFill="1" applyBorder="1" applyAlignment="1">
      <alignment horizontal="center"/>
    </xf>
    <xf numFmtId="0" fontId="17" fillId="13" borderId="28" xfId="2" applyFont="1" applyFill="1" applyBorder="1" applyAlignment="1">
      <alignment horizontal="center" vertical="center" wrapText="1"/>
    </xf>
    <xf numFmtId="0" fontId="17" fillId="13" borderId="29" xfId="2" applyFont="1" applyFill="1" applyBorder="1" applyAlignment="1">
      <alignment horizontal="center" vertical="center" wrapText="1"/>
    </xf>
    <xf numFmtId="0" fontId="26" fillId="0" borderId="29" xfId="2" applyBorder="1" applyAlignment="1">
      <alignment vertical="center" wrapText="1"/>
    </xf>
    <xf numFmtId="0" fontId="26" fillId="0" borderId="30" xfId="2" applyBorder="1" applyAlignment="1">
      <alignment vertical="center" wrapText="1"/>
    </xf>
    <xf numFmtId="0" fontId="17" fillId="13" borderId="16" xfId="2" applyFont="1" applyFill="1" applyBorder="1" applyAlignment="1">
      <alignment horizontal="center" vertical="center" wrapText="1"/>
    </xf>
    <xf numFmtId="0" fontId="17" fillId="13" borderId="0" xfId="2" applyFont="1" applyFill="1" applyBorder="1" applyAlignment="1">
      <alignment horizontal="center" vertical="center" wrapText="1"/>
    </xf>
    <xf numFmtId="0" fontId="26" fillId="0" borderId="0" xfId="2" applyBorder="1" applyAlignment="1">
      <alignment vertical="center" wrapText="1"/>
    </xf>
    <xf numFmtId="0" fontId="26" fillId="0" borderId="17" xfId="2" applyBorder="1" applyAlignment="1">
      <alignment vertical="center" wrapText="1"/>
    </xf>
    <xf numFmtId="0" fontId="17" fillId="13" borderId="40" xfId="2" applyFont="1" applyFill="1" applyBorder="1" applyAlignment="1">
      <alignment horizontal="center" vertical="center" wrapText="1"/>
    </xf>
    <xf numFmtId="0" fontId="17" fillId="13" borderId="20" xfId="2" applyFont="1" applyFill="1" applyBorder="1" applyAlignment="1">
      <alignment horizontal="center" vertical="center" wrapText="1"/>
    </xf>
    <xf numFmtId="0" fontId="26" fillId="0" borderId="20" xfId="2" applyBorder="1" applyAlignment="1">
      <alignment vertical="center" wrapText="1"/>
    </xf>
    <xf numFmtId="0" fontId="26" fillId="0" borderId="44" xfId="2" applyBorder="1" applyAlignment="1">
      <alignment vertical="center" wrapText="1"/>
    </xf>
    <xf numFmtId="0" fontId="26" fillId="0" borderId="20" xfId="2" applyBorder="1" applyAlignment="1">
      <alignment horizontal="center" vertical="center" wrapText="1"/>
    </xf>
    <xf numFmtId="0" fontId="26" fillId="0" borderId="44" xfId="2" applyBorder="1" applyAlignment="1">
      <alignment horizontal="center" vertical="center" wrapText="1"/>
    </xf>
    <xf numFmtId="0" fontId="20" fillId="14" borderId="28" xfId="2" applyFont="1" applyFill="1" applyBorder="1" applyAlignment="1">
      <alignment horizontal="center" vertical="center" wrapText="1"/>
    </xf>
    <xf numFmtId="0" fontId="26" fillId="0" borderId="29" xfId="2" applyBorder="1" applyAlignment="1">
      <alignment horizontal="center" vertical="center" wrapText="1"/>
    </xf>
    <xf numFmtId="0" fontId="26" fillId="0" borderId="58" xfId="2" applyBorder="1" applyAlignment="1">
      <alignment horizontal="center" vertical="center" wrapText="1"/>
    </xf>
    <xf numFmtId="0" fontId="26" fillId="0" borderId="40" xfId="2" applyBorder="1" applyAlignment="1">
      <alignment horizontal="center" vertical="center" wrapText="1"/>
    </xf>
    <xf numFmtId="0" fontId="26" fillId="0" borderId="41" xfId="2" applyBorder="1" applyAlignment="1">
      <alignment horizontal="center" vertical="center" wrapText="1"/>
    </xf>
    <xf numFmtId="0" fontId="19" fillId="0" borderId="59" xfId="2" applyFont="1" applyFill="1" applyBorder="1" applyAlignment="1" applyProtection="1">
      <alignment horizontal="center" vertical="center"/>
      <protection locked="0"/>
    </xf>
    <xf numFmtId="0" fontId="19" fillId="0" borderId="23" xfId="2" applyFont="1" applyFill="1" applyBorder="1" applyAlignment="1" applyProtection="1">
      <alignment horizontal="center" vertical="center"/>
      <protection locked="0"/>
    </xf>
    <xf numFmtId="0" fontId="19" fillId="0" borderId="60" xfId="2" applyFont="1" applyFill="1" applyBorder="1" applyAlignment="1" applyProtection="1">
      <alignment horizontal="center" vertical="center"/>
      <protection locked="0"/>
    </xf>
    <xf numFmtId="0" fontId="19" fillId="0" borderId="24" xfId="2" applyFont="1" applyFill="1" applyBorder="1" applyAlignment="1" applyProtection="1">
      <alignment horizontal="center" vertical="center"/>
      <protection locked="0"/>
    </xf>
    <xf numFmtId="0" fontId="19" fillId="0" borderId="61" xfId="2" applyFont="1" applyFill="1" applyBorder="1" applyAlignment="1" applyProtection="1">
      <alignment horizontal="center" vertical="center"/>
      <protection locked="0"/>
    </xf>
    <xf numFmtId="0" fontId="19" fillId="0" borderId="62" xfId="2" applyFont="1" applyFill="1" applyBorder="1" applyAlignment="1" applyProtection="1">
      <alignment horizontal="center" vertical="center"/>
      <protection locked="0"/>
    </xf>
    <xf numFmtId="0" fontId="17" fillId="14" borderId="43" xfId="2" applyFont="1" applyFill="1" applyBorder="1" applyAlignment="1">
      <alignment horizontal="center" vertical="center" wrapText="1"/>
    </xf>
    <xf numFmtId="0" fontId="17" fillId="14" borderId="20" xfId="2" applyFont="1" applyFill="1" applyBorder="1" applyAlignment="1">
      <alignment horizontal="center" vertical="center" wrapText="1"/>
    </xf>
    <xf numFmtId="0" fontId="20" fillId="0" borderId="28" xfId="2" applyFont="1" applyFill="1" applyBorder="1" applyAlignment="1">
      <alignment horizontal="center" vertical="center" wrapText="1"/>
    </xf>
    <xf numFmtId="0" fontId="30" fillId="0" borderId="29" xfId="2" applyFont="1" applyFill="1" applyBorder="1" applyAlignment="1">
      <alignment horizontal="center" vertical="center" wrapText="1"/>
    </xf>
    <xf numFmtId="0" fontId="30" fillId="0" borderId="40" xfId="2" applyFont="1" applyFill="1" applyBorder="1" applyAlignment="1">
      <alignment horizontal="center" vertical="center" wrapText="1"/>
    </xf>
    <xf numFmtId="0" fontId="30" fillId="0" borderId="20" xfId="2" applyFont="1" applyFill="1" applyBorder="1" applyAlignment="1">
      <alignment horizontal="center" vertical="center" wrapText="1"/>
    </xf>
    <xf numFmtId="0" fontId="21" fillId="14" borderId="50" xfId="2" applyFont="1" applyFill="1" applyBorder="1" applyAlignment="1">
      <alignment horizontal="center" vertical="center" wrapText="1"/>
    </xf>
    <xf numFmtId="0" fontId="26" fillId="0" borderId="50" xfId="2" applyBorder="1" applyAlignment="1">
      <alignment wrapText="1"/>
    </xf>
    <xf numFmtId="0" fontId="26" fillId="0" borderId="51" xfId="2" applyBorder="1" applyAlignment="1">
      <alignment wrapText="1"/>
    </xf>
    <xf numFmtId="0" fontId="26" fillId="0" borderId="50" xfId="2" applyBorder="1" applyAlignment="1">
      <alignment horizontal="center" vertical="center" wrapText="1"/>
    </xf>
    <xf numFmtId="0" fontId="26" fillId="0" borderId="51" xfId="2" applyBorder="1" applyAlignment="1">
      <alignment horizontal="center" vertical="center" wrapText="1"/>
    </xf>
    <xf numFmtId="0" fontId="26" fillId="0" borderId="52" xfId="2" applyBorder="1" applyAlignment="1">
      <alignment horizontal="center" vertical="center" wrapText="1"/>
    </xf>
  </cellXfs>
  <cellStyles count="5">
    <cellStyle name="Millares" xfId="1" builtinId="3"/>
    <cellStyle name="Normal" xfId="0" builtinId="0"/>
    <cellStyle name="Normal 2" xfId="2" xr:uid="{00000000-0005-0000-0000-000002000000}"/>
    <cellStyle name="Porcentaje" xfId="3" builtinId="5"/>
    <cellStyle name="Texto explicativo" xfId="4" builtinId="53"/>
  </cellStyles>
  <dxfs count="2">
    <dxf>
      <fill>
        <patternFill>
          <bgColor rgb="FFFFFF00"/>
        </patternFill>
      </fill>
    </dxf>
    <dxf>
      <fill>
        <patternFill>
          <bgColor indexed="1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B3E6"/>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228600</xdr:colOff>
      <xdr:row>1</xdr:row>
      <xdr:rowOff>19050</xdr:rowOff>
    </xdr:from>
    <xdr:to>
      <xdr:col>7</xdr:col>
      <xdr:colOff>38100</xdr:colOff>
      <xdr:row>3</xdr:row>
      <xdr:rowOff>180975</xdr:rowOff>
    </xdr:to>
    <xdr:pic>
      <xdr:nvPicPr>
        <xdr:cNvPr id="7269" name="Imagen 1">
          <a:extLst>
            <a:ext uri="{FF2B5EF4-FFF2-40B4-BE49-F238E27FC236}">
              <a16:creationId xmlns:a16="http://schemas.microsoft.com/office/drawing/2014/main" id="{00000000-0008-0000-0100-000065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190500"/>
          <a:ext cx="1143000" cy="7143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3</xdr:col>
      <xdr:colOff>197643</xdr:colOff>
      <xdr:row>37</xdr:row>
      <xdr:rowOff>166687</xdr:rowOff>
    </xdr:from>
    <xdr:to>
      <xdr:col>35</xdr:col>
      <xdr:colOff>0</xdr:colOff>
      <xdr:row>38</xdr:row>
      <xdr:rowOff>11906</xdr:rowOff>
    </xdr:to>
    <xdr:sp macro="" textlink="" fLocksText="0">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804862" y="11644312"/>
          <a:ext cx="9291638" cy="476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2680" rIns="0" bIns="0" anchor="t"/>
        <a:lstStyle/>
        <a:p>
          <a:pPr algn="l" rtl="0">
            <a:lnSpc>
              <a:spcPts val="900"/>
            </a:lnSpc>
            <a:defRPr sz="1000"/>
          </a:pPr>
          <a:r>
            <a:rPr lang="es-EC" sz="1000" b="0" i="0" u="none" strike="noStrike">
              <a:effectLst/>
              <a:latin typeface="+mn-lt"/>
              <a:ea typeface="+mn-ea"/>
              <a:cs typeface="+mn-cs"/>
            </a:rPr>
            <a:t>NOTAS: </a:t>
          </a:r>
          <a:br>
            <a:rPr lang="es-EC" sz="1000" b="0" i="0" u="none" strike="noStrike">
              <a:effectLst/>
              <a:latin typeface="+mn-lt"/>
              <a:ea typeface="+mn-ea"/>
              <a:cs typeface="+mn-cs"/>
            </a:rPr>
          </a:br>
          <a:r>
            <a:rPr lang="es-EC" sz="1000" b="1" i="0" u="none" strike="noStrike">
              <a:effectLst/>
              <a:latin typeface="+mn-lt"/>
              <a:ea typeface="+mn-ea"/>
              <a:cs typeface="+mn-cs"/>
            </a:rPr>
            <a:t>1.- </a:t>
          </a:r>
          <a:r>
            <a:rPr lang="es-EC" sz="1000" b="0" i="0" u="none" strike="noStrike">
              <a:effectLst/>
              <a:latin typeface="+mn-lt"/>
              <a:ea typeface="+mn-ea"/>
              <a:cs typeface="+mn-cs"/>
            </a:rPr>
            <a:t>Cuando un contribuyente trabaje con DOS O MÁS empleadores, presentará este informe al empleador con el que perciba mayores ingresos, el que efectuará la retención considerando los ingresos gravados y deducciones (aportes personales al IESS) con todos los empleadores, sobre la base imponible así obtenida, se aplicará la tarifa contenida en la tabla de Impuesto a la Renta de personas naturales y sucesiones indivisas de la Ley de Régimen Tributario Interno, con lo que se obtendrá la proyección del Impuesto a la Renta causado en el ejercicio económico. Al resultado obtenido se le restará la rebaja por la proyección de gastos personales, según los límites establecidos en la Ley, y se dividirá para 12, para determinar la alícuota mensual a retener por concepto de Impuesto a la Renta.  </a:t>
          </a:r>
          <a:br>
            <a:rPr lang="es-EC" sz="1000" b="0" i="0" u="none" strike="noStrike">
              <a:effectLst/>
              <a:latin typeface="+mn-lt"/>
              <a:ea typeface="+mn-ea"/>
              <a:cs typeface="+mn-cs"/>
            </a:rPr>
          </a:br>
          <a:r>
            <a:rPr lang="es-EC" sz="1000" b="0" i="0" u="none" strike="noStrike">
              <a:effectLst/>
              <a:latin typeface="+mn-lt"/>
              <a:ea typeface="+mn-ea"/>
              <a:cs typeface="+mn-cs"/>
            </a:rPr>
            <a:t>Una copia certificada, con la respectiva firma y sello del empleador, será presentada a los demás empleadores para que se abstengan de efectuar retenciones sobre los pagos efectuados por concepto de remuneración del trabajo en relación de dependencia.  </a:t>
          </a:r>
          <a:r>
            <a:rPr lang="es-EC" sz="1000" b="1" i="0" u="none" strike="noStrike">
              <a:effectLst/>
              <a:latin typeface="+mn-lt"/>
              <a:ea typeface="+mn-ea"/>
              <a:cs typeface="+mn-cs"/>
            </a:rPr>
            <a:t>2.- </a:t>
          </a:r>
          <a:r>
            <a:rPr lang="es-EC" sz="1000" b="0" i="0" u="none" strike="noStrike">
              <a:effectLst/>
              <a:latin typeface="+mn-lt"/>
              <a:ea typeface="+mn-ea"/>
              <a:cs typeface="+mn-cs"/>
            </a:rPr>
            <a:t>Para efectos de determinar el monto de la rebaja, el empleador deberá considerar que el monto a aplicar varía dependiendo de si los ingresos brutos anuales del trabajador (casilla 105) superan o no el valor de dos coma trece (2,13) fracciones básicas desgravadas de Impuesto a la Renta del ejercicio fiscal sobre el que se va a realizar la proyección. Consecuentemente: </a:t>
          </a:r>
          <a:r>
            <a:rPr lang="es-EC" sz="800"/>
            <a:t> </a:t>
          </a:r>
          <a:r>
            <a:rPr lang="es-EC" sz="1000" b="0" i="0" u="none" strike="noStrike">
              <a:effectLst/>
              <a:latin typeface="+mn-lt"/>
              <a:ea typeface="+mn-ea"/>
              <a:cs typeface="+mn-cs"/>
            </a:rPr>
            <a:t>• Si la renta bruta anual (Casilla 105) del trabajador no excede de 2,13 fracciones básicas desgravadas de Impuesto a la Renta, el monto máximo de la rebaja por gastos personales será el que resulte de aplicar la siguiente fórmula: R= L x 20% </a:t>
          </a:r>
          <a:r>
            <a:rPr lang="es-EC" sz="800"/>
            <a:t> </a:t>
          </a:r>
          <a:r>
            <a:rPr lang="es-EC" sz="1000" b="0" i="0" u="none" strike="noStrike">
              <a:effectLst/>
              <a:latin typeface="+mn-lt"/>
              <a:ea typeface="+mn-ea"/>
              <a:cs typeface="+mn-cs"/>
            </a:rPr>
            <a:t>• Si la renta bruta anual (Casilla 105) del trabajador excede de 2,13 fracciones básicas desgravadas de Impuesto a la Renta, el monto máximo de la rebaja por gastos personales será el que resulte de aplicar la siguiente fórmula: R= L x 10%</a:t>
          </a:r>
          <a:r>
            <a:rPr lang="es-EC" sz="800"/>
            <a:t> </a:t>
          </a:r>
          <a:r>
            <a:rPr lang="es-EC" sz="1000" b="0" i="0" u="none" strike="noStrike">
              <a:effectLst/>
              <a:latin typeface="+mn-lt"/>
              <a:ea typeface="+mn-ea"/>
              <a:cs typeface="+mn-cs"/>
            </a:rPr>
            <a:t>Donde:</a:t>
          </a:r>
          <a:br>
            <a:rPr lang="es-EC" sz="1000" b="0" i="0" u="none" strike="noStrike">
              <a:effectLst/>
              <a:latin typeface="+mn-lt"/>
              <a:ea typeface="+mn-ea"/>
              <a:cs typeface="+mn-cs"/>
            </a:rPr>
          </a:br>
          <a:r>
            <a:rPr lang="es-EC" sz="1000" b="0" i="0" u="none" strike="noStrike">
              <a:effectLst/>
              <a:latin typeface="+mn-lt"/>
              <a:ea typeface="+mn-ea"/>
              <a:cs typeface="+mn-cs"/>
            </a:rPr>
            <a:t>R= rebaja por gastos personales</a:t>
          </a:r>
          <a:br>
            <a:rPr lang="es-EC" sz="1000" b="0" i="0" u="none" strike="noStrike">
              <a:effectLst/>
              <a:latin typeface="+mn-lt"/>
              <a:ea typeface="+mn-ea"/>
              <a:cs typeface="+mn-cs"/>
            </a:rPr>
          </a:br>
          <a:r>
            <a:rPr lang="es-EC" sz="1000" b="0" i="0" u="none" strike="noStrike">
              <a:effectLst/>
              <a:latin typeface="+mn-lt"/>
              <a:ea typeface="+mn-ea"/>
              <a:cs typeface="+mn-cs"/>
            </a:rPr>
            <a:t>L= El valor que resulte menor entre los gastos personales proyectados del periodo fiscal anual (casilla 112) y el valor de la canasta básica familiar multiplicado por siete (7).</a:t>
          </a:r>
          <a:r>
            <a:rPr lang="es-EC" sz="800"/>
            <a:t> </a:t>
          </a:r>
          <a:r>
            <a:rPr lang="es-EC" sz="1000" b="0" i="0" u="none" strike="noStrike">
              <a:effectLst/>
              <a:latin typeface="+mn-lt"/>
              <a:ea typeface="+mn-ea"/>
              <a:cs typeface="+mn-cs"/>
            </a:rPr>
            <a:t>El valor de la fracción básica desgravada de Impuesto a la Renta para personas naturales y sucesiones indivisas puede ser revisado en la tabla que consta en el siguiente link: </a:t>
          </a:r>
          <a:r>
            <a:rPr lang="es-EC" sz="1000" b="0" i="0" u="sng" strike="noStrike">
              <a:effectLst/>
              <a:latin typeface="+mn-lt"/>
              <a:ea typeface="+mn-ea"/>
              <a:cs typeface="+mn-cs"/>
            </a:rPr>
            <a:t>https://www.sri.gob.ec/web/intersri/impuesto-renta#%C2%BFcu%C3%A1l-es</a:t>
          </a:r>
          <a:r>
            <a:rPr lang="es-EC" sz="1000" b="0" i="0" u="none" strike="noStrike">
              <a:effectLst/>
              <a:latin typeface="+mn-lt"/>
              <a:ea typeface="+mn-ea"/>
              <a:cs typeface="+mn-cs"/>
            </a:rPr>
            <a:t> </a:t>
          </a:r>
          <a:r>
            <a:rPr lang="es-EC" sz="800"/>
            <a:t> </a:t>
          </a:r>
          <a:r>
            <a:rPr lang="es-EC" sz="1000" b="0" i="0" u="none" strike="noStrike">
              <a:effectLst/>
              <a:latin typeface="+mn-lt"/>
              <a:ea typeface="+mn-ea"/>
              <a:cs typeface="+mn-cs"/>
            </a:rPr>
            <a:t>Para realizar el cálculo del valor a retener por parte del empleador en lo que respecta el límite de siete canastas básicas familiares, se considerará el valor de la Canasta Familiar Básica al mes de diciembre del ejercicio fiscal anterior del cual corresponden los ingresos sujetos a retención en la fuente. </a:t>
          </a:r>
          <a:r>
            <a:rPr lang="es-EC" sz="800"/>
            <a:t> </a:t>
          </a:r>
          <a:r>
            <a:rPr lang="es-EC" sz="1000" b="0" i="0" u="none" strike="noStrike">
              <a:effectLst/>
              <a:latin typeface="+mn-lt"/>
              <a:ea typeface="+mn-ea"/>
              <a:cs typeface="+mn-cs"/>
            </a:rPr>
            <a:t>Para la rebaja del cálculo diferenciado, aplicable al Impuesto a la Renta causado, para el Régimen Especial de la Provincia de Galápagos, los valores de (i) siete veces la canasta familiar básica; y, (ii) dos coma trece (2,13) fracciones básicas desgravadas de impuesto a la renta señalados en la Ley, se deberán multiplicar por el Índice de Precios al Consumidor Espacial de Galápagos IPCEG de 1,803.</a:t>
          </a:r>
          <a:r>
            <a:rPr lang="es-EC" sz="800"/>
            <a:t> </a:t>
          </a:r>
          <a:r>
            <a:rPr lang="es-EC" sz="1000" b="1" i="0" u="none" strike="noStrike">
              <a:effectLst/>
              <a:latin typeface="+mn-lt"/>
              <a:ea typeface="+mn-ea"/>
              <a:cs typeface="+mn-cs"/>
            </a:rPr>
            <a:t>3.-</a:t>
          </a:r>
          <a:r>
            <a:rPr lang="es-EC" sz="1000" b="0" i="0" u="none" strike="noStrike">
              <a:effectLst/>
              <a:latin typeface="+mn-lt"/>
              <a:ea typeface="+mn-ea"/>
              <a:cs typeface="+mn-cs"/>
            </a:rPr>
            <a:t> De conformidad con la normativa vigente, el contribuyente, al momento de liquidar su Impuesto a la Renta, deberá considerar el valor de la Canasta Familiar Básica vigente al mes de diciembre del ejercicio fiscal del cual corresponden los ingresos a ser declarados. En caso de que existan valores a ser reliquidados respecto a las retenciones efectuadas por el empleador, el empleado deberá presentar su declaración de impuesto a la renta en el respectivo formulario. </a:t>
          </a:r>
          <a:endParaRPr lang="es-EC"/>
        </a:p>
      </xdr:txBody>
    </xdr:sp>
    <xdr:clientData/>
  </xdr:twoCellAnchor>
  <xdr:twoCellAnchor editAs="oneCell">
    <xdr:from>
      <xdr:col>21</xdr:col>
      <xdr:colOff>66600</xdr:colOff>
      <xdr:row>25</xdr:row>
      <xdr:rowOff>228600</xdr:rowOff>
    </xdr:from>
    <xdr:to>
      <xdr:col>21</xdr:col>
      <xdr:colOff>151560</xdr:colOff>
      <xdr:row>26</xdr:row>
      <xdr:rowOff>161175</xdr:rowOff>
    </xdr:to>
    <xdr:sp macro="" textlink="">
      <xdr:nvSpPr>
        <xdr:cNvPr id="4" name="CustomShape 1">
          <a:extLst>
            <a:ext uri="{FF2B5EF4-FFF2-40B4-BE49-F238E27FC236}">
              <a16:creationId xmlns:a16="http://schemas.microsoft.com/office/drawing/2014/main" id="{00000000-0008-0000-0100-000004000000}"/>
            </a:ext>
          </a:extLst>
        </xdr:cNvPr>
        <xdr:cNvSpPr/>
      </xdr:nvSpPr>
      <xdr:spPr>
        <a:xfrm>
          <a:off x="5829225" y="6448425"/>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oneCellAnchor>
    <xdr:from>
      <xdr:col>21</xdr:col>
      <xdr:colOff>66600</xdr:colOff>
      <xdr:row>33</xdr:row>
      <xdr:rowOff>228600</xdr:rowOff>
    </xdr:from>
    <xdr:ext cx="84960" cy="208800"/>
    <xdr:sp macro="" textlink="">
      <xdr:nvSpPr>
        <xdr:cNvPr id="5" name="CustomShape 1">
          <a:extLst>
            <a:ext uri="{FF2B5EF4-FFF2-40B4-BE49-F238E27FC236}">
              <a16:creationId xmlns:a16="http://schemas.microsoft.com/office/drawing/2014/main" id="{00000000-0008-0000-0100-000005000000}"/>
            </a:ext>
          </a:extLst>
        </xdr:cNvPr>
        <xdr:cNvSpPr/>
      </xdr:nvSpPr>
      <xdr:spPr>
        <a:xfrm>
          <a:off x="5829225" y="10620375"/>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5"/>
  <sheetViews>
    <sheetView tabSelected="1" zoomScale="70" zoomScaleNormal="70" workbookViewId="0">
      <selection activeCell="E29" sqref="E29"/>
    </sheetView>
  </sheetViews>
  <sheetFormatPr baseColWidth="10" defaultColWidth="0" defaultRowHeight="12.75" customHeight="1" zeroHeight="1" x14ac:dyDescent="0.2"/>
  <cols>
    <col min="1" max="1" width="2.7109375" style="1" customWidth="1"/>
    <col min="2" max="3" width="20.7109375" style="1" customWidth="1"/>
    <col min="4" max="4" width="24.140625" style="1" customWidth="1"/>
    <col min="5" max="6" width="27.5703125" style="1" customWidth="1"/>
    <col min="7" max="7" width="20.7109375" style="1" customWidth="1"/>
    <col min="8" max="8" width="2.7109375" style="1" customWidth="1"/>
    <col min="9" max="16384" width="0" style="1" hidden="1"/>
  </cols>
  <sheetData>
    <row r="1" spans="1:15" ht="12.75" customHeight="1" x14ac:dyDescent="0.2"/>
    <row r="2" spans="1:15" ht="12.75" customHeight="1" x14ac:dyDescent="0.2">
      <c r="B2" s="49" t="s">
        <v>0</v>
      </c>
    </row>
    <row r="3" spans="1:15" ht="12.75" customHeight="1" x14ac:dyDescent="0.2">
      <c r="B3" s="49" t="s">
        <v>1</v>
      </c>
      <c r="C3" s="50"/>
    </row>
    <row r="4" spans="1:15" ht="12.75" customHeight="1" x14ac:dyDescent="0.2">
      <c r="B4" s="49" t="s">
        <v>2</v>
      </c>
      <c r="C4" s="1" t="s">
        <v>3</v>
      </c>
    </row>
    <row r="5" spans="1:15" ht="18" customHeight="1" x14ac:dyDescent="0.2">
      <c r="A5" s="54"/>
      <c r="B5" s="54"/>
      <c r="C5" s="54"/>
      <c r="D5" s="54"/>
      <c r="E5" s="54"/>
      <c r="F5" s="54"/>
      <c r="G5" s="54"/>
      <c r="H5" s="54"/>
    </row>
    <row r="6" spans="1:15" ht="33.75" customHeight="1" x14ac:dyDescent="0.2">
      <c r="A6" s="54"/>
      <c r="B6" s="152" t="s">
        <v>4</v>
      </c>
      <c r="C6" s="152"/>
      <c r="D6" s="152"/>
      <c r="E6" s="152"/>
      <c r="F6" s="152"/>
      <c r="G6" s="152"/>
      <c r="H6" s="54"/>
    </row>
    <row r="7" spans="1:15" ht="18" customHeight="1" x14ac:dyDescent="0.2">
      <c r="A7" s="54"/>
      <c r="B7" s="54"/>
      <c r="C7" s="54"/>
      <c r="D7" s="54"/>
      <c r="E7" s="54"/>
      <c r="F7" s="54"/>
      <c r="G7" s="54"/>
      <c r="H7" s="54"/>
    </row>
    <row r="8" spans="1:15" ht="35.1" customHeight="1" x14ac:dyDescent="0.2">
      <c r="A8" s="54"/>
      <c r="B8" s="3" t="s">
        <v>5</v>
      </c>
      <c r="C8" s="153" t="s">
        <v>139</v>
      </c>
      <c r="D8" s="154"/>
      <c r="E8" s="119" t="s">
        <v>140</v>
      </c>
      <c r="F8" s="153" t="s">
        <v>141</v>
      </c>
      <c r="G8" s="154"/>
      <c r="H8" s="57"/>
      <c r="I8" s="118"/>
    </row>
    <row r="9" spans="1:15" s="6" customFormat="1" ht="18" customHeight="1" x14ac:dyDescent="0.2">
      <c r="A9" s="55"/>
      <c r="B9" s="4" t="s">
        <v>6</v>
      </c>
      <c r="C9" s="5" t="s">
        <v>7</v>
      </c>
      <c r="D9" s="51" t="s">
        <v>8</v>
      </c>
      <c r="E9" s="5" t="s">
        <v>7</v>
      </c>
      <c r="F9" s="5" t="s">
        <v>7</v>
      </c>
      <c r="G9" s="51" t="s">
        <v>8</v>
      </c>
      <c r="H9" s="57"/>
      <c r="O9" s="7"/>
    </row>
    <row r="10" spans="1:15" ht="18" customHeight="1" x14ac:dyDescent="0.2">
      <c r="A10" s="54"/>
      <c r="B10" s="8" t="s">
        <v>9</v>
      </c>
      <c r="C10" s="48">
        <v>0</v>
      </c>
      <c r="D10" s="52">
        <f>C10*0.0945</f>
        <v>0</v>
      </c>
      <c r="E10" s="48">
        <v>0</v>
      </c>
      <c r="F10" s="48">
        <v>0</v>
      </c>
      <c r="G10" s="52">
        <f t="shared" ref="G10:G21" si="0">F10*0.0945</f>
        <v>0</v>
      </c>
      <c r="H10" s="58"/>
    </row>
    <row r="11" spans="1:15" ht="18" customHeight="1" x14ac:dyDescent="0.2">
      <c r="A11" s="54"/>
      <c r="B11" s="9" t="s">
        <v>10</v>
      </c>
      <c r="C11" s="48">
        <v>0</v>
      </c>
      <c r="D11" s="52">
        <f t="shared" ref="D11:D20" si="1">C11*0.0945</f>
        <v>0</v>
      </c>
      <c r="E11" s="48">
        <v>0</v>
      </c>
      <c r="F11" s="48">
        <v>0</v>
      </c>
      <c r="G11" s="52">
        <f t="shared" si="0"/>
        <v>0</v>
      </c>
      <c r="H11" s="58"/>
    </row>
    <row r="12" spans="1:15" ht="18" customHeight="1" x14ac:dyDescent="0.2">
      <c r="A12" s="54"/>
      <c r="B12" s="9" t="s">
        <v>11</v>
      </c>
      <c r="C12" s="48">
        <v>0</v>
      </c>
      <c r="D12" s="52">
        <f t="shared" si="1"/>
        <v>0</v>
      </c>
      <c r="E12" s="48">
        <v>0</v>
      </c>
      <c r="F12" s="48">
        <v>0</v>
      </c>
      <c r="G12" s="52">
        <f t="shared" si="0"/>
        <v>0</v>
      </c>
      <c r="H12" s="58"/>
    </row>
    <row r="13" spans="1:15" ht="18" customHeight="1" x14ac:dyDescent="0.2">
      <c r="A13" s="54"/>
      <c r="B13" s="9" t="s">
        <v>12</v>
      </c>
      <c r="C13" s="48">
        <v>0</v>
      </c>
      <c r="D13" s="52">
        <f t="shared" si="1"/>
        <v>0</v>
      </c>
      <c r="E13" s="48">
        <v>0</v>
      </c>
      <c r="F13" s="48">
        <v>0</v>
      </c>
      <c r="G13" s="52">
        <f t="shared" si="0"/>
        <v>0</v>
      </c>
      <c r="H13" s="58"/>
    </row>
    <row r="14" spans="1:15" ht="18" customHeight="1" x14ac:dyDescent="0.2">
      <c r="A14" s="54"/>
      <c r="B14" s="9" t="s">
        <v>13</v>
      </c>
      <c r="C14" s="48">
        <v>0</v>
      </c>
      <c r="D14" s="52">
        <f t="shared" si="1"/>
        <v>0</v>
      </c>
      <c r="E14" s="48">
        <v>0</v>
      </c>
      <c r="F14" s="48">
        <v>0</v>
      </c>
      <c r="G14" s="52">
        <f t="shared" si="0"/>
        <v>0</v>
      </c>
      <c r="H14" s="58"/>
    </row>
    <row r="15" spans="1:15" ht="18" customHeight="1" x14ac:dyDescent="0.2">
      <c r="A15" s="54"/>
      <c r="B15" s="9" t="s">
        <v>14</v>
      </c>
      <c r="C15" s="48">
        <v>0</v>
      </c>
      <c r="D15" s="52">
        <f t="shared" si="1"/>
        <v>0</v>
      </c>
      <c r="E15" s="48">
        <v>0</v>
      </c>
      <c r="F15" s="48">
        <v>0</v>
      </c>
      <c r="G15" s="52">
        <f t="shared" si="0"/>
        <v>0</v>
      </c>
      <c r="H15" s="58"/>
    </row>
    <row r="16" spans="1:15" ht="18" customHeight="1" x14ac:dyDescent="0.2">
      <c r="A16" s="54"/>
      <c r="B16" s="9" t="s">
        <v>15</v>
      </c>
      <c r="C16" s="48">
        <v>0</v>
      </c>
      <c r="D16" s="52">
        <f t="shared" si="1"/>
        <v>0</v>
      </c>
      <c r="E16" s="48">
        <v>0</v>
      </c>
      <c r="F16" s="48">
        <v>0</v>
      </c>
      <c r="G16" s="52">
        <f t="shared" si="0"/>
        <v>0</v>
      </c>
      <c r="H16" s="58"/>
    </row>
    <row r="17" spans="1:8" ht="18" customHeight="1" x14ac:dyDescent="0.2">
      <c r="A17" s="54"/>
      <c r="B17" s="9" t="s">
        <v>16</v>
      </c>
      <c r="C17" s="48">
        <v>0</v>
      </c>
      <c r="D17" s="52">
        <f t="shared" si="1"/>
        <v>0</v>
      </c>
      <c r="E17" s="48">
        <v>0</v>
      </c>
      <c r="F17" s="48">
        <v>0</v>
      </c>
      <c r="G17" s="52">
        <f t="shared" si="0"/>
        <v>0</v>
      </c>
      <c r="H17" s="58"/>
    </row>
    <row r="18" spans="1:8" ht="18" customHeight="1" x14ac:dyDescent="0.2">
      <c r="A18" s="54"/>
      <c r="B18" s="9" t="s">
        <v>17</v>
      </c>
      <c r="C18" s="48">
        <v>0</v>
      </c>
      <c r="D18" s="52">
        <f t="shared" si="1"/>
        <v>0</v>
      </c>
      <c r="E18" s="48">
        <v>0</v>
      </c>
      <c r="F18" s="48">
        <v>0</v>
      </c>
      <c r="G18" s="52">
        <f t="shared" si="0"/>
        <v>0</v>
      </c>
      <c r="H18" s="58"/>
    </row>
    <row r="19" spans="1:8" ht="18" customHeight="1" x14ac:dyDescent="0.2">
      <c r="A19" s="54"/>
      <c r="B19" s="9" t="s">
        <v>18</v>
      </c>
      <c r="C19" s="48">
        <v>0</v>
      </c>
      <c r="D19" s="52">
        <f t="shared" si="1"/>
        <v>0</v>
      </c>
      <c r="E19" s="48">
        <v>0</v>
      </c>
      <c r="F19" s="48">
        <v>0</v>
      </c>
      <c r="G19" s="52">
        <f t="shared" si="0"/>
        <v>0</v>
      </c>
      <c r="H19" s="58"/>
    </row>
    <row r="20" spans="1:8" ht="18" customHeight="1" x14ac:dyDescent="0.2">
      <c r="A20" s="54"/>
      <c r="B20" s="9" t="s">
        <v>19</v>
      </c>
      <c r="C20" s="48">
        <v>0</v>
      </c>
      <c r="D20" s="52">
        <f t="shared" si="1"/>
        <v>0</v>
      </c>
      <c r="E20" s="48">
        <v>0</v>
      </c>
      <c r="F20" s="48">
        <v>0</v>
      </c>
      <c r="G20" s="52">
        <f t="shared" si="0"/>
        <v>0</v>
      </c>
      <c r="H20" s="58"/>
    </row>
    <row r="21" spans="1:8" ht="18" customHeight="1" x14ac:dyDescent="0.2">
      <c r="A21" s="54"/>
      <c r="B21" s="10" t="s">
        <v>20</v>
      </c>
      <c r="C21" s="48">
        <v>0</v>
      </c>
      <c r="D21" s="52">
        <v>0</v>
      </c>
      <c r="E21" s="48">
        <v>0</v>
      </c>
      <c r="F21" s="48">
        <v>0</v>
      </c>
      <c r="G21" s="52">
        <f t="shared" si="0"/>
        <v>0</v>
      </c>
      <c r="H21" s="58"/>
    </row>
    <row r="22" spans="1:8" ht="39.950000000000003" customHeight="1" x14ac:dyDescent="0.2">
      <c r="A22" s="54"/>
      <c r="B22" s="11" t="s">
        <v>21</v>
      </c>
      <c r="C22" s="12">
        <f>SUM(C10:C21)</f>
        <v>0</v>
      </c>
      <c r="D22" s="53">
        <f>SUM(D10:D21)</f>
        <v>0</v>
      </c>
      <c r="E22" s="12">
        <f>SUM(E10:E21)</f>
        <v>0</v>
      </c>
      <c r="F22" s="12">
        <f>SUM(F10:F21)</f>
        <v>0</v>
      </c>
      <c r="G22" s="53">
        <f>SUM(G10:G21)</f>
        <v>0</v>
      </c>
      <c r="H22" s="59"/>
    </row>
    <row r="23" spans="1:8" ht="11.25" customHeight="1" x14ac:dyDescent="0.2">
      <c r="A23" s="54"/>
      <c r="B23" s="54"/>
      <c r="C23" s="61"/>
      <c r="D23" s="56"/>
      <c r="E23" s="56"/>
      <c r="F23" s="56"/>
      <c r="G23" s="56"/>
      <c r="H23" s="56"/>
    </row>
    <row r="24" spans="1:8" ht="11.25" customHeight="1" x14ac:dyDescent="0.2">
      <c r="A24" s="54"/>
      <c r="B24" s="54"/>
      <c r="C24" s="61"/>
      <c r="D24" s="56"/>
      <c r="E24" s="56"/>
      <c r="F24" s="56"/>
      <c r="G24" s="56"/>
      <c r="H24" s="56"/>
    </row>
    <row r="25" spans="1:8" ht="35.1" customHeight="1" x14ac:dyDescent="0.2">
      <c r="A25" s="54"/>
      <c r="B25" s="155" t="s">
        <v>22</v>
      </c>
      <c r="C25" s="155"/>
      <c r="D25" s="155"/>
      <c r="E25" s="155"/>
      <c r="F25" s="54"/>
      <c r="G25" s="54"/>
      <c r="H25" s="56"/>
    </row>
    <row r="26" spans="1:8" ht="8.1" customHeight="1" x14ac:dyDescent="0.2">
      <c r="A26" s="54"/>
      <c r="B26" s="63"/>
      <c r="C26" s="64"/>
      <c r="D26" s="64"/>
      <c r="E26" s="65"/>
      <c r="F26" s="67"/>
      <c r="G26" s="54"/>
      <c r="H26" s="56"/>
    </row>
    <row r="27" spans="1:8" ht="18" customHeight="1" x14ac:dyDescent="0.2">
      <c r="A27" s="54"/>
      <c r="B27" s="134" t="s">
        <v>23</v>
      </c>
      <c r="C27" s="134"/>
      <c r="D27" s="134"/>
      <c r="E27" s="134"/>
      <c r="F27" s="60"/>
      <c r="G27" s="60"/>
      <c r="H27" s="54"/>
    </row>
    <row r="28" spans="1:8" ht="18" customHeight="1" x14ac:dyDescent="0.2">
      <c r="A28" s="54"/>
      <c r="B28" s="127" t="s">
        <v>24</v>
      </c>
      <c r="C28" s="127"/>
      <c r="D28" s="127"/>
      <c r="E28" s="13">
        <v>0</v>
      </c>
      <c r="F28" s="60"/>
      <c r="G28" s="60"/>
      <c r="H28" s="54"/>
    </row>
    <row r="29" spans="1:8" ht="18" customHeight="1" x14ac:dyDescent="0.2">
      <c r="A29" s="54"/>
      <c r="B29" s="127" t="s">
        <v>25</v>
      </c>
      <c r="C29" s="127"/>
      <c r="D29" s="127"/>
      <c r="E29" s="13"/>
      <c r="F29" s="60"/>
      <c r="G29" s="60"/>
      <c r="H29" s="54"/>
    </row>
    <row r="30" spans="1:8" ht="18" customHeight="1" x14ac:dyDescent="0.2">
      <c r="A30" s="54"/>
      <c r="B30" s="127" t="s">
        <v>26</v>
      </c>
      <c r="C30" s="127"/>
      <c r="D30" s="127"/>
      <c r="E30" s="13">
        <v>0</v>
      </c>
      <c r="F30" s="60"/>
      <c r="G30" s="60"/>
      <c r="H30" s="54"/>
    </row>
    <row r="31" spans="1:8" ht="18" customHeight="1" x14ac:dyDescent="0.2">
      <c r="A31" s="54"/>
      <c r="B31" s="127" t="s">
        <v>27</v>
      </c>
      <c r="C31" s="127"/>
      <c r="D31" s="127"/>
      <c r="E31" s="13">
        <v>0</v>
      </c>
      <c r="F31" s="60"/>
      <c r="G31" s="60"/>
      <c r="H31" s="54"/>
    </row>
    <row r="32" spans="1:8" ht="18" customHeight="1" x14ac:dyDescent="0.2">
      <c r="A32" s="54"/>
      <c r="B32" s="127" t="s">
        <v>28</v>
      </c>
      <c r="C32" s="127"/>
      <c r="D32" s="127"/>
      <c r="E32" s="13">
        <v>0</v>
      </c>
      <c r="F32" s="60"/>
      <c r="G32" s="60"/>
      <c r="H32" s="54"/>
    </row>
    <row r="33" spans="1:8" ht="18" customHeight="1" x14ac:dyDescent="0.2">
      <c r="A33" s="56"/>
      <c r="B33" s="127" t="s">
        <v>29</v>
      </c>
      <c r="C33" s="127"/>
      <c r="D33" s="127"/>
      <c r="E33" s="13">
        <v>0</v>
      </c>
      <c r="F33" s="60"/>
      <c r="G33" s="60"/>
      <c r="H33" s="54"/>
    </row>
    <row r="34" spans="1:8" ht="18" customHeight="1" x14ac:dyDescent="0.2">
      <c r="A34" s="54"/>
      <c r="B34" s="133" t="s">
        <v>30</v>
      </c>
      <c r="C34" s="133"/>
      <c r="D34" s="133"/>
      <c r="E34" s="14">
        <f>IF(SUM(E28:E33)&lt;((D143*7+0.01)),SUM(E28:E33),"ERROR")</f>
        <v>0</v>
      </c>
      <c r="F34" s="60"/>
      <c r="G34" s="60"/>
      <c r="H34" s="54"/>
    </row>
    <row r="35" spans="1:8" ht="8.1" customHeight="1" x14ac:dyDescent="0.2">
      <c r="A35" s="54"/>
      <c r="B35" s="63"/>
      <c r="C35" s="64"/>
      <c r="D35" s="64"/>
      <c r="E35" s="65"/>
      <c r="F35" s="60"/>
      <c r="G35" s="60"/>
      <c r="H35" s="56"/>
    </row>
    <row r="36" spans="1:8" ht="18" customHeight="1" x14ac:dyDescent="0.2">
      <c r="A36" s="54"/>
      <c r="B36" s="134" t="s">
        <v>31</v>
      </c>
      <c r="C36" s="134"/>
      <c r="D36" s="134"/>
      <c r="E36" s="134"/>
      <c r="F36" s="60"/>
      <c r="G36" s="60"/>
      <c r="H36" s="54"/>
    </row>
    <row r="37" spans="1:8" ht="18" customHeight="1" x14ac:dyDescent="0.2">
      <c r="A37" s="54"/>
      <c r="B37" s="127" t="s">
        <v>32</v>
      </c>
      <c r="C37" s="127"/>
      <c r="D37" s="127"/>
      <c r="E37" s="13">
        <v>0</v>
      </c>
      <c r="F37" s="60"/>
      <c r="G37" s="60"/>
      <c r="H37" s="54"/>
    </row>
    <row r="38" spans="1:8" ht="18" customHeight="1" x14ac:dyDescent="0.2">
      <c r="A38" s="54"/>
      <c r="B38" s="127" t="s">
        <v>33</v>
      </c>
      <c r="C38" s="127"/>
      <c r="D38" s="127"/>
      <c r="E38" s="13">
        <v>0</v>
      </c>
      <c r="F38" s="60"/>
      <c r="G38" s="60"/>
      <c r="H38" s="54"/>
    </row>
    <row r="39" spans="1:8" ht="18" customHeight="1" x14ac:dyDescent="0.2">
      <c r="A39" s="54"/>
      <c r="B39" s="127" t="s">
        <v>34</v>
      </c>
      <c r="C39" s="127"/>
      <c r="D39" s="127"/>
      <c r="E39" s="13">
        <v>0</v>
      </c>
      <c r="F39" s="60"/>
      <c r="G39" s="60"/>
      <c r="H39" s="54"/>
    </row>
    <row r="40" spans="1:8" ht="18" customHeight="1" x14ac:dyDescent="0.2">
      <c r="A40" s="54"/>
      <c r="B40" s="127" t="s">
        <v>35</v>
      </c>
      <c r="C40" s="127"/>
      <c r="D40" s="127"/>
      <c r="E40" s="13">
        <v>0</v>
      </c>
      <c r="F40" s="60"/>
      <c r="G40" s="60"/>
      <c r="H40" s="54"/>
    </row>
    <row r="41" spans="1:8" ht="18" customHeight="1" x14ac:dyDescent="0.2">
      <c r="A41" s="54"/>
      <c r="B41" s="127" t="s">
        <v>36</v>
      </c>
      <c r="C41" s="127"/>
      <c r="D41" s="127"/>
      <c r="E41" s="13">
        <v>0</v>
      </c>
      <c r="F41" s="60"/>
      <c r="G41" s="60"/>
      <c r="H41" s="54"/>
    </row>
    <row r="42" spans="1:8" ht="18" customHeight="1" x14ac:dyDescent="0.2">
      <c r="A42" s="54"/>
      <c r="B42" s="127" t="s">
        <v>37</v>
      </c>
      <c r="C42" s="127"/>
      <c r="D42" s="127"/>
      <c r="E42" s="13">
        <v>0</v>
      </c>
      <c r="F42" s="60"/>
      <c r="G42" s="60"/>
      <c r="H42" s="54"/>
    </row>
    <row r="43" spans="1:8" ht="18" customHeight="1" x14ac:dyDescent="0.2">
      <c r="A43" s="54"/>
      <c r="B43" s="127" t="s">
        <v>38</v>
      </c>
      <c r="C43" s="127"/>
      <c r="D43" s="127"/>
      <c r="E43" s="13">
        <v>0</v>
      </c>
      <c r="F43" s="60"/>
      <c r="G43" s="60"/>
      <c r="H43" s="54"/>
    </row>
    <row r="44" spans="1:8" ht="18" customHeight="1" x14ac:dyDescent="0.2">
      <c r="A44" s="54"/>
      <c r="B44" s="127" t="s">
        <v>39</v>
      </c>
      <c r="C44" s="127"/>
      <c r="D44" s="127"/>
      <c r="E44" s="13">
        <v>0</v>
      </c>
      <c r="F44" s="60"/>
      <c r="G44" s="60"/>
      <c r="H44" s="54"/>
    </row>
    <row r="45" spans="1:8" ht="18" customHeight="1" x14ac:dyDescent="0.2">
      <c r="A45" s="54"/>
      <c r="B45" s="127" t="s">
        <v>40</v>
      </c>
      <c r="C45" s="127"/>
      <c r="D45" s="127"/>
      <c r="E45" s="13">
        <v>0</v>
      </c>
      <c r="F45" s="60"/>
      <c r="G45" s="60"/>
      <c r="H45" s="54"/>
    </row>
    <row r="46" spans="1:8" ht="18" customHeight="1" x14ac:dyDescent="0.2">
      <c r="A46" s="54"/>
      <c r="B46" s="127" t="s">
        <v>41</v>
      </c>
      <c r="C46" s="127"/>
      <c r="D46" s="127"/>
      <c r="E46" s="13">
        <v>0</v>
      </c>
      <c r="F46" s="60"/>
      <c r="G46" s="60"/>
      <c r="H46" s="54"/>
    </row>
    <row r="47" spans="1:8" ht="18" customHeight="1" x14ac:dyDescent="0.2">
      <c r="A47" s="54"/>
      <c r="B47" s="127" t="s">
        <v>42</v>
      </c>
      <c r="C47" s="127"/>
      <c r="D47" s="127"/>
      <c r="E47" s="13">
        <v>0</v>
      </c>
      <c r="F47" s="60"/>
      <c r="G47" s="60"/>
      <c r="H47" s="54"/>
    </row>
    <row r="48" spans="1:8" ht="18" customHeight="1" x14ac:dyDescent="0.2">
      <c r="A48" s="54"/>
      <c r="B48" s="127" t="s">
        <v>43</v>
      </c>
      <c r="C48" s="127"/>
      <c r="D48" s="127"/>
      <c r="E48" s="13">
        <v>0</v>
      </c>
      <c r="F48" s="60"/>
      <c r="G48" s="60"/>
      <c r="H48" s="54"/>
    </row>
    <row r="49" spans="1:8" ht="18" customHeight="1" x14ac:dyDescent="0.2">
      <c r="A49" s="54"/>
      <c r="B49" s="127" t="s">
        <v>44</v>
      </c>
      <c r="C49" s="127"/>
      <c r="D49" s="127"/>
      <c r="E49" s="13">
        <v>0</v>
      </c>
      <c r="F49" s="60"/>
      <c r="G49" s="60"/>
      <c r="H49" s="54"/>
    </row>
    <row r="50" spans="1:8" ht="18" customHeight="1" x14ac:dyDescent="0.2">
      <c r="A50" s="54"/>
      <c r="B50" s="127" t="s">
        <v>45</v>
      </c>
      <c r="C50" s="127"/>
      <c r="D50" s="127"/>
      <c r="E50" s="13">
        <v>0</v>
      </c>
      <c r="F50" s="60"/>
      <c r="G50" s="60"/>
      <c r="H50" s="54"/>
    </row>
    <row r="51" spans="1:8" ht="18" customHeight="1" x14ac:dyDescent="0.2">
      <c r="A51" s="54"/>
      <c r="B51" s="133" t="s">
        <v>46</v>
      </c>
      <c r="C51" s="133"/>
      <c r="D51" s="133"/>
      <c r="E51" s="14">
        <f>IF(SUM(E37:E50)&lt;((D143*7+0.01)),SUM(E37:E50),"ERROR")</f>
        <v>0</v>
      </c>
      <c r="F51" s="60"/>
      <c r="G51" s="60"/>
      <c r="H51" s="54"/>
    </row>
    <row r="52" spans="1:8" ht="8.1" customHeight="1" x14ac:dyDescent="0.2">
      <c r="A52" s="54"/>
      <c r="B52" s="63"/>
      <c r="C52" s="64"/>
      <c r="D52" s="64"/>
      <c r="E52" s="65"/>
      <c r="F52" s="54"/>
      <c r="G52" s="54"/>
      <c r="H52" s="56"/>
    </row>
    <row r="53" spans="1:8" ht="18" customHeight="1" x14ac:dyDescent="0.2">
      <c r="A53" s="54"/>
      <c r="B53" s="134" t="s">
        <v>47</v>
      </c>
      <c r="C53" s="134"/>
      <c r="D53" s="134"/>
      <c r="E53" s="134"/>
      <c r="F53" s="60"/>
      <c r="G53" s="60"/>
      <c r="H53" s="60"/>
    </row>
    <row r="54" spans="1:8" ht="18" customHeight="1" x14ac:dyDescent="0.2">
      <c r="A54" s="54"/>
      <c r="B54" s="127" t="s">
        <v>48</v>
      </c>
      <c r="C54" s="127"/>
      <c r="D54" s="127"/>
      <c r="E54" s="13">
        <v>0</v>
      </c>
      <c r="F54" s="60"/>
      <c r="G54" s="60"/>
      <c r="H54" s="60"/>
    </row>
    <row r="55" spans="1:8" ht="18" customHeight="1" x14ac:dyDescent="0.2">
      <c r="A55" s="54"/>
      <c r="B55" s="127" t="s">
        <v>49</v>
      </c>
      <c r="C55" s="127"/>
      <c r="D55" s="127"/>
      <c r="E55" s="13">
        <v>0</v>
      </c>
      <c r="F55" s="60"/>
      <c r="G55" s="60"/>
      <c r="H55" s="60"/>
    </row>
    <row r="56" spans="1:8" ht="18" customHeight="1" x14ac:dyDescent="0.2">
      <c r="A56" s="54"/>
      <c r="B56" s="127" t="s">
        <v>50</v>
      </c>
      <c r="C56" s="127"/>
      <c r="D56" s="127"/>
      <c r="E56" s="13">
        <v>0</v>
      </c>
      <c r="F56" s="60"/>
      <c r="G56" s="60"/>
      <c r="H56" s="60"/>
    </row>
    <row r="57" spans="1:8" ht="18" customHeight="1" x14ac:dyDescent="0.2">
      <c r="A57" s="54"/>
      <c r="B57" s="127" t="s">
        <v>51</v>
      </c>
      <c r="C57" s="127"/>
      <c r="D57" s="127"/>
      <c r="E57" s="13">
        <v>0</v>
      </c>
      <c r="F57" s="60"/>
      <c r="G57" s="60"/>
      <c r="H57" s="60"/>
    </row>
    <row r="58" spans="1:8" ht="18" customHeight="1" x14ac:dyDescent="0.2">
      <c r="A58" s="54"/>
      <c r="B58" s="127" t="s">
        <v>52</v>
      </c>
      <c r="C58" s="127"/>
      <c r="D58" s="127"/>
      <c r="E58" s="13">
        <v>0</v>
      </c>
      <c r="F58" s="60"/>
      <c r="G58" s="60"/>
      <c r="H58" s="60"/>
    </row>
    <row r="59" spans="1:8" ht="18" customHeight="1" x14ac:dyDescent="0.2">
      <c r="A59" s="54"/>
      <c r="B59" s="133" t="s">
        <v>53</v>
      </c>
      <c r="C59" s="133"/>
      <c r="D59" s="133"/>
      <c r="E59" s="14">
        <f>IF(SUM(E54:E58)&lt;((D143*7+0.01)),SUM(E54:E58),"ERROR")</f>
        <v>0</v>
      </c>
      <c r="F59" s="60"/>
      <c r="G59" s="60"/>
      <c r="H59" s="60"/>
    </row>
    <row r="60" spans="1:8" ht="8.1" customHeight="1" x14ac:dyDescent="0.2">
      <c r="A60" s="54"/>
      <c r="B60" s="63"/>
      <c r="C60" s="64"/>
      <c r="D60" s="64"/>
      <c r="E60" s="65"/>
      <c r="F60" s="54"/>
      <c r="G60" s="54"/>
      <c r="H60" s="56"/>
    </row>
    <row r="61" spans="1:8" ht="18" customHeight="1" x14ac:dyDescent="0.2">
      <c r="A61" s="54"/>
      <c r="B61" s="134" t="s">
        <v>54</v>
      </c>
      <c r="C61" s="134"/>
      <c r="D61" s="134"/>
      <c r="E61" s="134"/>
      <c r="F61" s="54"/>
      <c r="G61" s="54"/>
      <c r="H61" s="54"/>
    </row>
    <row r="62" spans="1:8" ht="18" customHeight="1" x14ac:dyDescent="0.2">
      <c r="A62" s="54"/>
      <c r="B62" s="127" t="s">
        <v>55</v>
      </c>
      <c r="C62" s="127"/>
      <c r="D62" s="127"/>
      <c r="E62" s="13">
        <v>0</v>
      </c>
      <c r="F62" s="54"/>
      <c r="G62" s="54"/>
      <c r="H62" s="54"/>
    </row>
    <row r="63" spans="1:8" ht="18" customHeight="1" x14ac:dyDescent="0.2">
      <c r="A63" s="54"/>
      <c r="B63" s="127" t="s">
        <v>56</v>
      </c>
      <c r="C63" s="127"/>
      <c r="D63" s="127"/>
      <c r="E63" s="13">
        <v>0</v>
      </c>
      <c r="F63" s="54"/>
      <c r="G63" s="54"/>
      <c r="H63" s="54"/>
    </row>
    <row r="64" spans="1:8" ht="18" customHeight="1" x14ac:dyDescent="0.2">
      <c r="A64" s="54"/>
      <c r="B64" s="127" t="s">
        <v>57</v>
      </c>
      <c r="C64" s="127"/>
      <c r="D64" s="127"/>
      <c r="E64" s="13">
        <v>0</v>
      </c>
      <c r="F64" s="54"/>
      <c r="G64" s="54"/>
      <c r="H64" s="54"/>
    </row>
    <row r="65" spans="1:8" ht="18" customHeight="1" x14ac:dyDescent="0.2">
      <c r="A65" s="54"/>
      <c r="B65" s="133" t="s">
        <v>58</v>
      </c>
      <c r="C65" s="133"/>
      <c r="D65" s="133"/>
      <c r="E65" s="14">
        <f>IF(SUM(E62:E64)&lt;((D143*7+0.01)),SUM(E62:E64),"ERROR")</f>
        <v>0</v>
      </c>
      <c r="F65" s="54"/>
      <c r="G65" s="54"/>
      <c r="H65" s="54"/>
    </row>
    <row r="66" spans="1:8" ht="8.1" customHeight="1" x14ac:dyDescent="0.2">
      <c r="A66" s="54"/>
      <c r="B66" s="63"/>
      <c r="C66" s="64"/>
      <c r="D66" s="64"/>
      <c r="E66" s="65"/>
      <c r="F66" s="54"/>
      <c r="G66" s="54"/>
      <c r="H66" s="56"/>
    </row>
    <row r="67" spans="1:8" ht="18" customHeight="1" x14ac:dyDescent="0.2">
      <c r="A67" s="54"/>
      <c r="B67" s="134" t="s">
        <v>59</v>
      </c>
      <c r="C67" s="134"/>
      <c r="D67" s="134"/>
      <c r="E67" s="134"/>
      <c r="F67" s="54"/>
      <c r="G67" s="54"/>
      <c r="H67" s="54"/>
    </row>
    <row r="68" spans="1:8" ht="18" customHeight="1" x14ac:dyDescent="0.2">
      <c r="A68" s="54"/>
      <c r="B68" s="127" t="s">
        <v>60</v>
      </c>
      <c r="C68" s="127"/>
      <c r="D68" s="127"/>
      <c r="E68" s="13">
        <v>0</v>
      </c>
      <c r="F68" s="54"/>
      <c r="G68" s="54"/>
      <c r="H68" s="54"/>
    </row>
    <row r="69" spans="1:8" ht="18" customHeight="1" x14ac:dyDescent="0.2">
      <c r="A69" s="54"/>
      <c r="B69" s="133" t="s">
        <v>61</v>
      </c>
      <c r="C69" s="133"/>
      <c r="D69" s="133"/>
      <c r="E69" s="14">
        <f>IF(SUM(E68)&lt;((D143*7+0.01)),SUM(E68),"ERROR")</f>
        <v>0</v>
      </c>
      <c r="F69" s="54"/>
      <c r="G69" s="54"/>
      <c r="H69" s="54"/>
    </row>
    <row r="70" spans="1:8" ht="8.1" customHeight="1" x14ac:dyDescent="0.2">
      <c r="A70" s="54"/>
      <c r="B70" s="63"/>
      <c r="C70" s="64"/>
      <c r="D70" s="64"/>
      <c r="E70" s="65"/>
      <c r="F70" s="54"/>
      <c r="G70" s="54"/>
      <c r="H70" s="56"/>
    </row>
    <row r="71" spans="1:8" ht="18" customHeight="1" x14ac:dyDescent="0.2">
      <c r="A71" s="54"/>
      <c r="B71" s="134" t="s">
        <v>62</v>
      </c>
      <c r="C71" s="134"/>
      <c r="D71" s="134"/>
      <c r="E71" s="134"/>
      <c r="F71" s="54"/>
      <c r="G71" s="54"/>
      <c r="H71" s="54"/>
    </row>
    <row r="72" spans="1:8" ht="18" customHeight="1" x14ac:dyDescent="0.2">
      <c r="A72" s="54"/>
      <c r="B72" s="127" t="s">
        <v>63</v>
      </c>
      <c r="C72" s="127"/>
      <c r="D72" s="127"/>
      <c r="E72" s="13">
        <v>0</v>
      </c>
      <c r="F72" s="54"/>
      <c r="G72" s="54"/>
      <c r="H72" s="54"/>
    </row>
    <row r="73" spans="1:8" ht="18" customHeight="1" x14ac:dyDescent="0.2">
      <c r="A73" s="54"/>
      <c r="B73" s="127" t="s">
        <v>64</v>
      </c>
      <c r="C73" s="127"/>
      <c r="D73" s="127"/>
      <c r="E73" s="13">
        <v>0</v>
      </c>
      <c r="F73" s="54"/>
      <c r="G73" s="54"/>
      <c r="H73" s="54"/>
    </row>
    <row r="74" spans="1:8" ht="18" customHeight="1" x14ac:dyDescent="0.2">
      <c r="A74" s="54"/>
      <c r="B74" s="127" t="s">
        <v>65</v>
      </c>
      <c r="C74" s="127"/>
      <c r="D74" s="127"/>
      <c r="E74" s="13">
        <v>0</v>
      </c>
      <c r="F74" s="54"/>
      <c r="G74" s="54"/>
      <c r="H74" s="54"/>
    </row>
    <row r="75" spans="1:8" ht="18" customHeight="1" x14ac:dyDescent="0.2">
      <c r="A75" s="54"/>
      <c r="B75" s="127" t="s">
        <v>66</v>
      </c>
      <c r="C75" s="127"/>
      <c r="D75" s="127"/>
      <c r="E75" s="13">
        <v>0</v>
      </c>
      <c r="F75" s="54"/>
      <c r="G75" s="54"/>
      <c r="H75" s="54"/>
    </row>
    <row r="76" spans="1:8" ht="18" customHeight="1" x14ac:dyDescent="0.2">
      <c r="A76" s="54"/>
      <c r="B76" s="127" t="s">
        <v>67</v>
      </c>
      <c r="C76" s="127"/>
      <c r="D76" s="127"/>
      <c r="E76" s="13">
        <v>0</v>
      </c>
      <c r="F76" s="54"/>
      <c r="G76" s="54"/>
      <c r="H76" s="54"/>
    </row>
    <row r="77" spans="1:8" ht="18" customHeight="1" x14ac:dyDescent="0.2">
      <c r="A77" s="54"/>
      <c r="B77" s="127" t="s">
        <v>68</v>
      </c>
      <c r="C77" s="127"/>
      <c r="D77" s="127"/>
      <c r="E77" s="13">
        <v>0</v>
      </c>
      <c r="F77" s="54"/>
      <c r="G77" s="54"/>
      <c r="H77" s="54"/>
    </row>
    <row r="78" spans="1:8" ht="18" customHeight="1" x14ac:dyDescent="0.2">
      <c r="A78" s="54"/>
      <c r="B78" s="133" t="s">
        <v>69</v>
      </c>
      <c r="C78" s="133"/>
      <c r="D78" s="133"/>
      <c r="E78" s="14">
        <f>IF(SUM(E72:E77)&lt;((D143*7+0.01)),SUM(E72:E77),"ERROR")</f>
        <v>0</v>
      </c>
      <c r="F78" s="54"/>
      <c r="G78" s="54"/>
      <c r="H78" s="54"/>
    </row>
    <row r="79" spans="1:8" ht="8.1" customHeight="1" x14ac:dyDescent="0.2">
      <c r="A79" s="54"/>
      <c r="B79" s="63"/>
      <c r="C79" s="64"/>
      <c r="D79" s="64"/>
      <c r="E79" s="65"/>
      <c r="F79" s="54"/>
      <c r="G79" s="54"/>
      <c r="H79" s="56"/>
    </row>
    <row r="80" spans="1:8" ht="8.1" customHeight="1" x14ac:dyDescent="0.2">
      <c r="A80" s="54"/>
      <c r="B80" s="63"/>
      <c r="C80" s="64"/>
      <c r="D80" s="64"/>
      <c r="E80" s="65"/>
      <c r="F80" s="54"/>
      <c r="G80" s="54"/>
      <c r="H80" s="56"/>
    </row>
    <row r="81" spans="1:8" ht="18" customHeight="1" x14ac:dyDescent="0.2">
      <c r="A81" s="54"/>
      <c r="B81" s="129" t="s">
        <v>70</v>
      </c>
      <c r="C81" s="129"/>
      <c r="D81" s="129"/>
      <c r="E81" s="15">
        <f>IF((+E34+E51+E59+E65+E69+E78)&lt;((D143*7)+0.01),(+E34+E51+E59+E65+E69+E78),"ERROR")</f>
        <v>0</v>
      </c>
      <c r="F81" s="54"/>
      <c r="G81" s="54"/>
      <c r="H81" s="54"/>
    </row>
    <row r="82" spans="1:8" ht="8.1" customHeight="1" x14ac:dyDescent="0.2">
      <c r="A82" s="54"/>
      <c r="B82" s="66"/>
      <c r="C82" s="67"/>
      <c r="D82" s="67"/>
      <c r="E82" s="114"/>
      <c r="F82" s="54"/>
      <c r="G82" s="54"/>
      <c r="H82" s="56"/>
    </row>
    <row r="83" spans="1:8" ht="8.1" customHeight="1" x14ac:dyDescent="0.2">
      <c r="A83" s="54"/>
      <c r="B83" s="66"/>
      <c r="C83" s="67"/>
      <c r="D83" s="67"/>
      <c r="E83" s="68"/>
      <c r="F83" s="54"/>
      <c r="G83" s="54"/>
      <c r="H83" s="56"/>
    </row>
    <row r="84" spans="1:8" ht="18" customHeight="1" x14ac:dyDescent="0.2">
      <c r="A84" s="54"/>
      <c r="B84" s="130" t="s">
        <v>136</v>
      </c>
      <c r="C84" s="130"/>
      <c r="D84" s="130"/>
      <c r="E84" s="131"/>
      <c r="F84" s="54"/>
      <c r="G84" s="54"/>
      <c r="H84" s="54"/>
    </row>
    <row r="85" spans="1:8" ht="8.1" customHeight="1" x14ac:dyDescent="0.2">
      <c r="A85" s="54"/>
      <c r="B85" s="66"/>
      <c r="C85" s="113"/>
      <c r="D85" s="113"/>
      <c r="E85" s="114"/>
      <c r="F85" s="54"/>
      <c r="G85" s="54"/>
      <c r="H85" s="56"/>
    </row>
    <row r="86" spans="1:8" ht="8.1" customHeight="1" x14ac:dyDescent="0.2">
      <c r="A86" s="54"/>
      <c r="B86" s="116"/>
      <c r="C86" s="67"/>
      <c r="D86" s="112"/>
      <c r="E86" s="114"/>
      <c r="F86" s="54"/>
      <c r="G86" s="54"/>
      <c r="H86" s="56"/>
    </row>
    <row r="87" spans="1:8" ht="18" customHeight="1" x14ac:dyDescent="0.2">
      <c r="A87" s="54"/>
      <c r="B87" s="148" t="s">
        <v>137</v>
      </c>
      <c r="C87" s="149"/>
      <c r="D87" s="149"/>
      <c r="E87" s="150"/>
      <c r="F87" s="54"/>
      <c r="G87" s="54"/>
      <c r="H87" s="54"/>
    </row>
    <row r="88" spans="1:8" ht="18" customHeight="1" x14ac:dyDescent="0.2">
      <c r="A88" s="54"/>
      <c r="B88" s="132" t="s">
        <v>138</v>
      </c>
      <c r="C88" s="132"/>
      <c r="D88" s="132"/>
      <c r="E88" s="115">
        <f>+C22+E22</f>
        <v>0</v>
      </c>
      <c r="F88" s="54"/>
      <c r="G88" s="54"/>
      <c r="H88" s="54"/>
    </row>
    <row r="89" spans="1:8" ht="18" customHeight="1" x14ac:dyDescent="0.2">
      <c r="A89" s="54"/>
      <c r="B89" s="128" t="s">
        <v>164</v>
      </c>
      <c r="C89" s="128"/>
      <c r="D89" s="128"/>
      <c r="E89" s="69">
        <f>ROUND(C148*2.13,2)</f>
        <v>24967.86</v>
      </c>
      <c r="F89" s="54"/>
      <c r="G89" s="54"/>
      <c r="H89" s="54"/>
    </row>
    <row r="90" spans="1:8" ht="18" customHeight="1" x14ac:dyDescent="0.2">
      <c r="A90" s="54"/>
      <c r="B90" s="137" t="s">
        <v>135</v>
      </c>
      <c r="C90" s="137"/>
      <c r="D90" s="137"/>
      <c r="E90" s="16" t="str">
        <f>IF(E88&gt;E89,"EXCEDE","NO EXCEDE")</f>
        <v>NO EXCEDE</v>
      </c>
      <c r="F90" s="54"/>
      <c r="G90" s="54"/>
      <c r="H90" s="54"/>
    </row>
    <row r="91" spans="1:8" ht="8.1" customHeight="1" x14ac:dyDescent="0.2">
      <c r="A91" s="54"/>
      <c r="B91" s="120"/>
      <c r="C91" s="113"/>
      <c r="D91" s="113"/>
      <c r="E91" s="114"/>
      <c r="F91" s="54"/>
      <c r="G91" s="54"/>
      <c r="H91" s="56"/>
    </row>
    <row r="92" spans="1:8" ht="8.1" customHeight="1" x14ac:dyDescent="0.2">
      <c r="A92" s="54"/>
      <c r="B92" s="121"/>
      <c r="C92" s="113"/>
      <c r="D92" s="113"/>
      <c r="E92" s="114"/>
      <c r="F92" s="54"/>
      <c r="G92" s="54"/>
      <c r="H92" s="56"/>
    </row>
    <row r="93" spans="1:8" ht="18" customHeight="1" x14ac:dyDescent="0.2">
      <c r="A93" s="54"/>
      <c r="B93" s="148" t="s">
        <v>142</v>
      </c>
      <c r="C93" s="149"/>
      <c r="D93" s="149"/>
      <c r="E93" s="150"/>
      <c r="F93" s="54"/>
      <c r="G93" s="54"/>
      <c r="H93" s="54"/>
    </row>
    <row r="94" spans="1:8" ht="18" customHeight="1" x14ac:dyDescent="0.2">
      <c r="A94" s="54"/>
      <c r="B94" s="132" t="s">
        <v>143</v>
      </c>
      <c r="C94" s="132"/>
      <c r="D94" s="132"/>
      <c r="E94" s="115">
        <f>+E81</f>
        <v>0</v>
      </c>
      <c r="F94" s="54"/>
      <c r="G94" s="54"/>
      <c r="H94" s="54"/>
    </row>
    <row r="95" spans="1:8" ht="18" customHeight="1" x14ac:dyDescent="0.2">
      <c r="A95" s="54"/>
      <c r="B95" s="151" t="s">
        <v>144</v>
      </c>
      <c r="C95" s="151"/>
      <c r="D95" s="151"/>
      <c r="E95" s="69">
        <f>ROUND(D143*7,2)</f>
        <v>5344.08</v>
      </c>
      <c r="F95" s="54"/>
      <c r="G95" s="54"/>
      <c r="H95" s="54"/>
    </row>
    <row r="96" spans="1:8" ht="18" customHeight="1" x14ac:dyDescent="0.2">
      <c r="A96" s="54"/>
      <c r="B96" s="135" t="s">
        <v>145</v>
      </c>
      <c r="C96" s="135"/>
      <c r="D96" s="135"/>
      <c r="E96" s="16">
        <f>IF(E941&lt;E95,E94,E95)</f>
        <v>0</v>
      </c>
      <c r="F96" s="54"/>
      <c r="G96" s="54"/>
      <c r="H96" s="54"/>
    </row>
    <row r="97" spans="1:8" ht="8.1" customHeight="1" x14ac:dyDescent="0.2">
      <c r="A97" s="54"/>
      <c r="B97" s="63"/>
      <c r="C97" s="64"/>
      <c r="D97" s="64"/>
      <c r="E97" s="65"/>
      <c r="F97" s="54"/>
      <c r="G97" s="54"/>
      <c r="H97" s="56"/>
    </row>
    <row r="98" spans="1:8" ht="8.1" customHeight="1" x14ac:dyDescent="0.2">
      <c r="A98" s="54"/>
      <c r="B98" s="120"/>
      <c r="C98" s="113"/>
      <c r="D98" s="113"/>
      <c r="E98" s="114"/>
      <c r="F98" s="54"/>
      <c r="G98" s="54"/>
      <c r="H98" s="56"/>
    </row>
    <row r="99" spans="1:8" ht="8.1" customHeight="1" x14ac:dyDescent="0.2">
      <c r="A99" s="54"/>
      <c r="B99" s="121"/>
      <c r="C99" s="113"/>
      <c r="D99" s="113"/>
      <c r="E99" s="114"/>
      <c r="F99" s="54"/>
      <c r="G99" s="54"/>
      <c r="H99" s="56"/>
    </row>
    <row r="100" spans="1:8" ht="18" customHeight="1" x14ac:dyDescent="0.2">
      <c r="A100" s="54"/>
      <c r="B100" s="148" t="s">
        <v>146</v>
      </c>
      <c r="C100" s="149"/>
      <c r="D100" s="149"/>
      <c r="E100" s="150"/>
      <c r="F100" s="54"/>
      <c r="G100" s="54"/>
      <c r="H100" s="54"/>
    </row>
    <row r="101" spans="1:8" ht="18" customHeight="1" x14ac:dyDescent="0.2">
      <c r="A101" s="54"/>
      <c r="B101" s="146" t="s">
        <v>148</v>
      </c>
      <c r="C101" s="147"/>
      <c r="D101" s="122">
        <v>0.1</v>
      </c>
      <c r="E101" s="115">
        <f>IF(E88&gt;E89,E96*D101,0)</f>
        <v>0</v>
      </c>
      <c r="F101" s="54"/>
      <c r="G101" s="54"/>
      <c r="H101" s="54"/>
    </row>
    <row r="102" spans="1:8" ht="18" customHeight="1" x14ac:dyDescent="0.2">
      <c r="A102" s="54"/>
      <c r="B102" s="146" t="s">
        <v>149</v>
      </c>
      <c r="C102" s="147"/>
      <c r="D102" s="122">
        <v>0.2</v>
      </c>
      <c r="E102" s="69">
        <f>IF(E88&lt;E89,E96*D102,0)</f>
        <v>0</v>
      </c>
      <c r="F102" s="54"/>
      <c r="G102" s="54"/>
      <c r="H102" s="54"/>
    </row>
    <row r="103" spans="1:8" ht="18" customHeight="1" x14ac:dyDescent="0.2">
      <c r="A103" s="54"/>
      <c r="B103" s="135" t="s">
        <v>147</v>
      </c>
      <c r="C103" s="135"/>
      <c r="D103" s="135"/>
      <c r="E103" s="16">
        <f>+E101+E102</f>
        <v>0</v>
      </c>
      <c r="F103" s="54"/>
      <c r="G103" s="54"/>
      <c r="H103" s="54"/>
    </row>
    <row r="104" spans="1:8" ht="8.1" customHeight="1" x14ac:dyDescent="0.2">
      <c r="A104" s="54"/>
      <c r="B104" s="63"/>
      <c r="C104" s="64"/>
      <c r="D104" s="64"/>
      <c r="E104" s="65"/>
      <c r="F104" s="54"/>
      <c r="G104" s="54"/>
      <c r="H104" s="56"/>
    </row>
    <row r="105" spans="1:8" ht="18" customHeight="1" x14ac:dyDescent="0.2">
      <c r="A105" s="54"/>
      <c r="B105" s="54"/>
      <c r="C105" s="54"/>
      <c r="D105" s="54"/>
      <c r="E105" s="54"/>
      <c r="F105" s="54"/>
      <c r="G105" s="54"/>
      <c r="H105" s="54"/>
    </row>
    <row r="106" spans="1:8" ht="18" customHeight="1" x14ac:dyDescent="0.2">
      <c r="A106" s="54"/>
      <c r="B106" s="54"/>
      <c r="C106" s="54"/>
      <c r="D106" s="54"/>
      <c r="E106" s="54"/>
      <c r="F106" s="54"/>
      <c r="G106" s="54"/>
      <c r="H106" s="54"/>
    </row>
    <row r="107" spans="1:8" ht="18" customHeight="1" x14ac:dyDescent="0.2">
      <c r="A107" s="54"/>
      <c r="B107" s="54"/>
      <c r="C107" s="54"/>
      <c r="D107" s="54"/>
      <c r="E107" s="54"/>
      <c r="F107" s="54"/>
      <c r="G107" s="54"/>
      <c r="H107" s="54"/>
    </row>
    <row r="108" spans="1:8" ht="18" customHeight="1" x14ac:dyDescent="0.2">
      <c r="A108" s="54"/>
      <c r="B108" s="54"/>
      <c r="C108" s="54"/>
      <c r="D108" s="54"/>
      <c r="E108" s="54"/>
      <c r="F108" s="54"/>
      <c r="G108" s="54"/>
      <c r="H108" s="54"/>
    </row>
    <row r="109" spans="1:8" ht="18" customHeight="1" x14ac:dyDescent="0.2">
      <c r="A109" s="54"/>
      <c r="B109" s="54"/>
      <c r="C109" s="54"/>
      <c r="D109" s="54"/>
      <c r="E109" s="54"/>
      <c r="F109" s="54"/>
      <c r="G109" s="54"/>
      <c r="H109" s="54"/>
    </row>
    <row r="110" spans="1:8" ht="39.950000000000003" customHeight="1" x14ac:dyDescent="0.2">
      <c r="A110" s="54"/>
      <c r="B110" s="139" t="s">
        <v>71</v>
      </c>
      <c r="C110" s="139"/>
      <c r="D110" s="139"/>
      <c r="E110" s="54"/>
      <c r="F110" s="54"/>
      <c r="G110" s="54"/>
      <c r="H110" s="54"/>
    </row>
    <row r="111" spans="1:8" ht="34.5" customHeight="1" x14ac:dyDescent="0.2">
      <c r="A111" s="54"/>
      <c r="B111" s="17" t="s">
        <v>72</v>
      </c>
      <c r="C111" s="18">
        <f>C22+F22</f>
        <v>0</v>
      </c>
      <c r="D111" s="19" t="s">
        <v>73</v>
      </c>
      <c r="E111" s="54"/>
      <c r="F111" s="54"/>
      <c r="G111" s="54"/>
      <c r="H111" s="54"/>
    </row>
    <row r="112" spans="1:8" ht="34.5" customHeight="1" x14ac:dyDescent="0.2">
      <c r="A112" s="54"/>
      <c r="B112" s="20" t="s">
        <v>8</v>
      </c>
      <c r="C112" s="21">
        <f>D22+G22</f>
        <v>0</v>
      </c>
      <c r="D112" s="22" t="s">
        <v>74</v>
      </c>
      <c r="E112" s="54"/>
      <c r="F112" s="54"/>
      <c r="G112" s="54"/>
      <c r="H112" s="54"/>
    </row>
    <row r="113" spans="1:9" ht="34.5" customHeight="1" x14ac:dyDescent="0.2">
      <c r="A113" s="54"/>
      <c r="B113" s="23" t="s">
        <v>75</v>
      </c>
      <c r="C113" s="24">
        <f>C111-C112</f>
        <v>0</v>
      </c>
      <c r="D113" s="25" t="s">
        <v>76</v>
      </c>
      <c r="E113" s="54"/>
      <c r="F113" s="54"/>
      <c r="G113" s="54"/>
      <c r="H113" s="54"/>
    </row>
    <row r="114" spans="1:9" ht="34.5" customHeight="1" x14ac:dyDescent="0.2">
      <c r="A114" s="54"/>
      <c r="B114" s="26" t="s">
        <v>77</v>
      </c>
      <c r="C114" s="27">
        <f>IF(D114&lt;B123,E122,IF(D114&lt;B124,E123,IF(D114&lt;B125,E124,IF(D114&lt;B126,E125,IF(D114&lt;=C126,E126)))))</f>
        <v>0</v>
      </c>
      <c r="D114" s="83">
        <v>0.2</v>
      </c>
      <c r="E114" s="84" t="s">
        <v>130</v>
      </c>
      <c r="F114" s="54"/>
      <c r="G114" s="54"/>
      <c r="H114" s="54"/>
    </row>
    <row r="115" spans="1:9" ht="33" customHeight="1" x14ac:dyDescent="0.2">
      <c r="A115" s="54"/>
      <c r="B115" s="26" t="s">
        <v>78</v>
      </c>
      <c r="C115" s="27">
        <f>IF(D115&gt;=65,(C148*1),0)</f>
        <v>0</v>
      </c>
      <c r="D115" s="72">
        <v>40</v>
      </c>
      <c r="E115" s="72" t="s">
        <v>131</v>
      </c>
      <c r="F115" s="54"/>
      <c r="G115" s="54"/>
      <c r="H115" s="54"/>
    </row>
    <row r="116" spans="1:9" ht="33" customHeight="1" x14ac:dyDescent="0.2">
      <c r="A116" s="54"/>
      <c r="B116" s="26" t="s">
        <v>161</v>
      </c>
      <c r="C116" s="27">
        <f>IF(C114&gt;C115,C114,C115)</f>
        <v>0</v>
      </c>
      <c r="D116" s="72"/>
      <c r="E116" s="126"/>
      <c r="F116" s="54"/>
      <c r="G116" s="54"/>
      <c r="H116" s="54"/>
    </row>
    <row r="117" spans="1:9" ht="33" customHeight="1" x14ac:dyDescent="0.2">
      <c r="A117" s="54"/>
      <c r="B117" s="23" t="s">
        <v>79</v>
      </c>
      <c r="C117" s="28">
        <f>+C113-C116</f>
        <v>0</v>
      </c>
      <c r="D117" s="25" t="s">
        <v>129</v>
      </c>
      <c r="E117" s="54"/>
      <c r="F117" s="54"/>
      <c r="G117" s="54"/>
      <c r="H117" s="54"/>
    </row>
    <row r="118" spans="1:9" ht="18" customHeight="1" x14ac:dyDescent="0.2">
      <c r="A118" s="54"/>
      <c r="B118" s="54"/>
      <c r="C118" s="54"/>
      <c r="D118" s="54"/>
      <c r="E118" s="54"/>
      <c r="F118" s="54"/>
      <c r="G118" s="54"/>
      <c r="H118" s="54"/>
    </row>
    <row r="119" spans="1:9" ht="18" customHeight="1" x14ac:dyDescent="0.2">
      <c r="A119" s="54"/>
      <c r="B119" s="54"/>
      <c r="C119" s="54"/>
      <c r="D119" s="54"/>
      <c r="E119" s="54"/>
      <c r="F119" s="54"/>
      <c r="G119" s="54"/>
      <c r="H119" s="54"/>
    </row>
    <row r="120" spans="1:9" ht="18" customHeight="1" x14ac:dyDescent="0.2">
      <c r="A120" s="54"/>
      <c r="B120" s="142" t="s">
        <v>80</v>
      </c>
      <c r="C120" s="142"/>
      <c r="D120" s="142"/>
      <c r="E120" s="142"/>
      <c r="F120" s="54"/>
      <c r="G120" s="54"/>
      <c r="H120" s="54"/>
    </row>
    <row r="121" spans="1:9" s="76" customFormat="1" ht="18" customHeight="1" x14ac:dyDescent="0.2">
      <c r="A121" s="74"/>
      <c r="B121" s="75" t="s">
        <v>81</v>
      </c>
      <c r="C121" s="75" t="s">
        <v>82</v>
      </c>
      <c r="D121" s="75" t="s">
        <v>83</v>
      </c>
      <c r="E121" s="75" t="s">
        <v>84</v>
      </c>
      <c r="F121" s="54"/>
      <c r="G121" s="54"/>
      <c r="H121" s="74"/>
    </row>
    <row r="122" spans="1:9" ht="18" customHeight="1" x14ac:dyDescent="0.2">
      <c r="A122" s="54"/>
      <c r="B122" s="78">
        <v>0</v>
      </c>
      <c r="C122" s="79">
        <v>0.28999999999999998</v>
      </c>
      <c r="D122" s="79">
        <v>0</v>
      </c>
      <c r="E122" s="73">
        <f>+E123*D122</f>
        <v>0</v>
      </c>
      <c r="F122" s="54"/>
      <c r="G122" s="54"/>
      <c r="H122" s="54"/>
      <c r="I122" s="54"/>
    </row>
    <row r="123" spans="1:9" ht="18" customHeight="1" x14ac:dyDescent="0.2">
      <c r="A123" s="54"/>
      <c r="B123" s="80">
        <v>0.3</v>
      </c>
      <c r="C123" s="80">
        <v>0.49</v>
      </c>
      <c r="D123" s="80">
        <v>0.6</v>
      </c>
      <c r="E123" s="77">
        <f>+E126*D123</f>
        <v>14066.4</v>
      </c>
      <c r="F123" s="54"/>
      <c r="G123" s="54"/>
      <c r="H123" s="54"/>
      <c r="I123" s="54"/>
    </row>
    <row r="124" spans="1:9" ht="18" customHeight="1" x14ac:dyDescent="0.2">
      <c r="A124" s="54"/>
      <c r="B124" s="81">
        <v>0.5</v>
      </c>
      <c r="C124" s="81">
        <v>0.74</v>
      </c>
      <c r="D124" s="81">
        <v>0.7</v>
      </c>
      <c r="E124" s="70">
        <f>+E126*D124</f>
        <v>16410.8</v>
      </c>
      <c r="F124" s="54"/>
      <c r="G124" s="54"/>
      <c r="H124" s="54"/>
      <c r="I124" s="54"/>
    </row>
    <row r="125" spans="1:9" ht="18" customHeight="1" x14ac:dyDescent="0.2">
      <c r="A125" s="54"/>
      <c r="B125" s="82">
        <v>0.75</v>
      </c>
      <c r="C125" s="82">
        <v>0.84</v>
      </c>
      <c r="D125" s="82">
        <v>0.8</v>
      </c>
      <c r="E125" s="71">
        <f>+E126*D125</f>
        <v>18755.2</v>
      </c>
      <c r="F125" s="54"/>
      <c r="G125" s="54"/>
      <c r="H125" s="54"/>
      <c r="I125" s="54"/>
    </row>
    <row r="126" spans="1:9" ht="18" customHeight="1" x14ac:dyDescent="0.2">
      <c r="A126" s="54"/>
      <c r="B126" s="82">
        <v>0.85</v>
      </c>
      <c r="C126" s="82">
        <v>1</v>
      </c>
      <c r="D126" s="82">
        <v>1</v>
      </c>
      <c r="E126" s="27">
        <f>+C148*2</f>
        <v>23444</v>
      </c>
      <c r="F126" s="54"/>
      <c r="G126" s="54"/>
      <c r="H126" s="54"/>
      <c r="I126" s="54"/>
    </row>
    <row r="127" spans="1:9" ht="18" customHeight="1" x14ac:dyDescent="0.2">
      <c r="A127" s="54"/>
      <c r="B127" s="54"/>
      <c r="C127" s="54"/>
      <c r="D127" s="54"/>
      <c r="E127" s="54"/>
      <c r="F127" s="54"/>
      <c r="G127" s="54"/>
      <c r="H127" s="54"/>
    </row>
    <row r="128" spans="1:9" ht="18" customHeight="1" x14ac:dyDescent="0.2">
      <c r="A128" s="54"/>
      <c r="B128" s="54"/>
      <c r="C128" s="54"/>
      <c r="D128" s="54"/>
      <c r="E128" s="62"/>
      <c r="F128" s="54"/>
      <c r="G128" s="54"/>
      <c r="H128" s="54"/>
    </row>
    <row r="129" spans="1:8" ht="18" customHeight="1" x14ac:dyDescent="0.2">
      <c r="A129" s="54"/>
      <c r="B129" s="54"/>
      <c r="C129" s="54"/>
      <c r="D129" s="54"/>
      <c r="E129" s="54"/>
      <c r="F129" s="54"/>
      <c r="G129" s="54"/>
      <c r="H129" s="54"/>
    </row>
    <row r="130" spans="1:8" ht="18" customHeight="1" x14ac:dyDescent="0.2">
      <c r="A130" s="54"/>
      <c r="B130" s="54"/>
      <c r="C130" s="54"/>
      <c r="D130" s="54"/>
      <c r="E130" s="67"/>
      <c r="F130" s="54"/>
      <c r="G130" s="54"/>
      <c r="H130" s="54"/>
    </row>
    <row r="131" spans="1:8" ht="18" customHeight="1" x14ac:dyDescent="0.2">
      <c r="A131" s="54"/>
      <c r="B131" s="54"/>
      <c r="C131" s="54"/>
      <c r="D131" s="54"/>
      <c r="E131" s="67"/>
      <c r="F131" s="54"/>
      <c r="G131" s="54"/>
      <c r="H131" s="54"/>
    </row>
    <row r="132" spans="1:8" s="6" customFormat="1" ht="35.1" customHeight="1" x14ac:dyDescent="0.2">
      <c r="A132" s="55"/>
      <c r="B132" s="140" t="s">
        <v>163</v>
      </c>
      <c r="C132" s="140"/>
      <c r="D132" s="140"/>
      <c r="E132" s="140"/>
      <c r="F132" s="54"/>
      <c r="G132" s="55"/>
      <c r="H132" s="55"/>
    </row>
    <row r="133" spans="1:8" ht="18" customHeight="1" x14ac:dyDescent="0.2">
      <c r="A133" s="54"/>
      <c r="B133" s="108" t="s">
        <v>85</v>
      </c>
      <c r="C133" s="108" t="s">
        <v>86</v>
      </c>
      <c r="D133" s="141" t="s">
        <v>87</v>
      </c>
      <c r="E133" s="141"/>
      <c r="F133" s="54"/>
      <c r="G133" s="54"/>
      <c r="H133" s="54"/>
    </row>
    <row r="134" spans="1:8" ht="18" customHeight="1" x14ac:dyDescent="0.2">
      <c r="A134" s="54"/>
      <c r="B134" s="29" t="s">
        <v>79</v>
      </c>
      <c r="C134" s="30">
        <f>IF(C117&gt;0,C117,0)</f>
        <v>0</v>
      </c>
      <c r="D134" s="141"/>
      <c r="E134" s="141"/>
      <c r="F134" s="54"/>
      <c r="G134" s="54"/>
      <c r="H134" s="54"/>
    </row>
    <row r="135" spans="1:8" ht="18" customHeight="1" x14ac:dyDescent="0.2">
      <c r="A135" s="54"/>
      <c r="B135" s="29" t="s">
        <v>88</v>
      </c>
      <c r="C135" s="31">
        <f>IF(C134&gt;C156,B157,IF(C134&gt;C155,B156,IF(C134&gt;C154,B155,IF(C134&gt;C153,B154,IF(C134&gt;C152,B153,IF(C134&gt;C151,B152,IF(C134&gt;C150,B151,IF(C134&gt;C149,B150,IF(C134&gt;C148,B149,0)))))))))</f>
        <v>0</v>
      </c>
      <c r="D135" s="32"/>
      <c r="E135" s="33">
        <f>IF(C135=B157,D157,IF(C135=B156,D156,IF(C135=B155,D155,IF(C135=B154,D154,IF(C135=B153,D153,IF(C135=B152,D152,IF(C135=B151,D151,IF(C135=B150,D150,0))))))))</f>
        <v>0</v>
      </c>
      <c r="F135" s="54"/>
      <c r="G135" s="54"/>
      <c r="H135" s="54"/>
    </row>
    <row r="136" spans="1:8" ht="18" customHeight="1" x14ac:dyDescent="0.2">
      <c r="A136" s="54"/>
      <c r="B136" s="29" t="s">
        <v>89</v>
      </c>
      <c r="C136" s="31">
        <f>C134-C135</f>
        <v>0</v>
      </c>
      <c r="D136" s="34">
        <f>IF(C135=B149,E149,IF(C135=B150,E150,IF(C135=B151,E151,IF(C135=B152,E152,IF(C135=B153,E153,IF(C135=B154,E154,IF(C135=B155,E155,IF(C135=B156,E156,IF(C135=B157,E157,0)))))))))</f>
        <v>0</v>
      </c>
      <c r="E136" s="33">
        <f>ROUND(C136*D136,2)</f>
        <v>0</v>
      </c>
      <c r="F136" s="54"/>
      <c r="G136" s="54"/>
      <c r="H136" s="54"/>
    </row>
    <row r="137" spans="1:8" ht="30.75" customHeight="1" x14ac:dyDescent="0.2">
      <c r="A137" s="54"/>
      <c r="B137" s="136" t="s">
        <v>133</v>
      </c>
      <c r="C137" s="136"/>
      <c r="D137" s="136"/>
      <c r="E137" s="35">
        <f>E135+E136</f>
        <v>0</v>
      </c>
      <c r="F137" s="54"/>
      <c r="G137" s="54"/>
      <c r="H137" s="54"/>
    </row>
    <row r="138" spans="1:8" ht="30.75" customHeight="1" x14ac:dyDescent="0.2">
      <c r="A138" s="54"/>
      <c r="B138" s="110" t="s">
        <v>132</v>
      </c>
      <c r="C138" s="110"/>
      <c r="D138" s="110"/>
      <c r="E138" s="35">
        <f>+E103</f>
        <v>0</v>
      </c>
      <c r="F138" s="54"/>
      <c r="G138" s="54"/>
      <c r="H138" s="54"/>
    </row>
    <row r="139" spans="1:8" ht="30.75" customHeight="1" x14ac:dyDescent="0.2">
      <c r="A139" s="54"/>
      <c r="B139" s="136" t="s">
        <v>90</v>
      </c>
      <c r="C139" s="136"/>
      <c r="D139" s="136"/>
      <c r="E139" s="35">
        <f>IF(E137&gt;E138,E137-E138,0)</f>
        <v>0</v>
      </c>
      <c r="F139" s="54"/>
      <c r="G139" s="54"/>
      <c r="H139" s="54"/>
    </row>
    <row r="140" spans="1:8" ht="30.75" customHeight="1" x14ac:dyDescent="0.2">
      <c r="A140" s="54"/>
      <c r="B140" s="136" t="s">
        <v>91</v>
      </c>
      <c r="C140" s="136"/>
      <c r="D140" s="136"/>
      <c r="E140" s="35">
        <f>ROUND(E139/12,2)</f>
        <v>0</v>
      </c>
      <c r="F140" s="54"/>
      <c r="G140" s="54"/>
      <c r="H140" s="54"/>
    </row>
    <row r="141" spans="1:8" ht="13.5" customHeight="1" x14ac:dyDescent="0.2">
      <c r="A141" s="54"/>
      <c r="B141" s="2"/>
      <c r="C141" s="2"/>
      <c r="D141" s="2"/>
      <c r="E141" s="2"/>
      <c r="F141" s="54"/>
      <c r="G141" s="54"/>
      <c r="H141" s="54"/>
    </row>
    <row r="142" spans="1:8" ht="13.5" customHeight="1" x14ac:dyDescent="0.2">
      <c r="A142" s="54"/>
      <c r="B142" s="2"/>
      <c r="C142" s="2"/>
      <c r="D142" s="2"/>
      <c r="E142" s="2"/>
      <c r="F142" s="54"/>
      <c r="G142" s="54"/>
      <c r="H142" s="54"/>
    </row>
    <row r="143" spans="1:8" ht="13.5" customHeight="1" x14ac:dyDescent="0.2">
      <c r="A143" s="54"/>
      <c r="B143" s="144" t="s">
        <v>134</v>
      </c>
      <c r="C143" s="145"/>
      <c r="D143" s="117">
        <v>763.44</v>
      </c>
      <c r="E143" s="2"/>
      <c r="F143" s="54"/>
      <c r="G143" s="54"/>
      <c r="H143" s="54"/>
    </row>
    <row r="144" spans="1:8" ht="13.5" customHeight="1" x14ac:dyDescent="0.2">
      <c r="A144" s="54"/>
      <c r="B144" s="2"/>
      <c r="C144" s="2"/>
      <c r="D144" s="2"/>
      <c r="E144" s="2"/>
      <c r="F144" s="54"/>
      <c r="G144" s="54"/>
      <c r="H144" s="54"/>
    </row>
    <row r="145" spans="1:8" ht="13.5" customHeight="1" x14ac:dyDescent="0.2">
      <c r="A145" s="54"/>
      <c r="B145" s="2"/>
      <c r="C145" s="2"/>
      <c r="D145" s="2"/>
      <c r="E145" s="2"/>
      <c r="F145" s="54"/>
      <c r="G145" s="54"/>
      <c r="H145" s="54"/>
    </row>
    <row r="146" spans="1:8" ht="18" customHeight="1" x14ac:dyDescent="0.2">
      <c r="A146" s="54"/>
      <c r="B146" s="143" t="s">
        <v>162</v>
      </c>
      <c r="C146" s="143"/>
      <c r="D146" s="143"/>
      <c r="E146" s="143"/>
      <c r="F146" s="54"/>
      <c r="G146" s="54"/>
      <c r="H146" s="54"/>
    </row>
    <row r="147" spans="1:8" ht="27" customHeight="1" x14ac:dyDescent="0.2">
      <c r="A147" s="54"/>
      <c r="B147" s="36" t="s">
        <v>92</v>
      </c>
      <c r="C147" s="36" t="s">
        <v>93</v>
      </c>
      <c r="D147" s="107" t="s">
        <v>94</v>
      </c>
      <c r="E147" s="108" t="s">
        <v>95</v>
      </c>
      <c r="F147" s="54"/>
      <c r="G147" s="54"/>
      <c r="H147" s="54"/>
    </row>
    <row r="148" spans="1:8" ht="15" customHeight="1" x14ac:dyDescent="0.2">
      <c r="A148" s="54"/>
      <c r="B148" s="37">
        <v>0</v>
      </c>
      <c r="C148" s="106">
        <v>11722</v>
      </c>
      <c r="D148" s="111">
        <v>0</v>
      </c>
      <c r="E148" s="38">
        <v>0</v>
      </c>
      <c r="F148" s="54"/>
      <c r="G148" s="54"/>
      <c r="H148" s="54"/>
    </row>
    <row r="149" spans="1:8" ht="15" customHeight="1" x14ac:dyDescent="0.2">
      <c r="A149" s="54"/>
      <c r="B149" s="106">
        <f t="shared" ref="B149:B157" si="2">+C148+0.01</f>
        <v>11722.01</v>
      </c>
      <c r="C149" s="106">
        <v>14935</v>
      </c>
      <c r="D149" s="111">
        <v>0</v>
      </c>
      <c r="E149" s="38">
        <v>0.05</v>
      </c>
      <c r="F149" s="54"/>
      <c r="G149" s="62"/>
      <c r="H149" s="54"/>
    </row>
    <row r="150" spans="1:8" ht="15" customHeight="1" x14ac:dyDescent="0.2">
      <c r="A150" s="54"/>
      <c r="B150" s="106">
        <f t="shared" si="2"/>
        <v>14935.01</v>
      </c>
      <c r="C150" s="106">
        <v>18666</v>
      </c>
      <c r="D150" s="106">
        <v>161</v>
      </c>
      <c r="E150" s="38">
        <v>0.1</v>
      </c>
      <c r="F150" s="54"/>
      <c r="G150" s="54"/>
      <c r="H150" s="54"/>
    </row>
    <row r="151" spans="1:8" ht="15" customHeight="1" x14ac:dyDescent="0.2">
      <c r="A151" s="54"/>
      <c r="B151" s="106">
        <f t="shared" si="2"/>
        <v>18666.009999999998</v>
      </c>
      <c r="C151" s="106">
        <v>22418</v>
      </c>
      <c r="D151" s="106">
        <v>534</v>
      </c>
      <c r="E151" s="38">
        <v>0.12</v>
      </c>
      <c r="F151" s="54"/>
      <c r="G151" s="54"/>
      <c r="H151" s="54"/>
    </row>
    <row r="152" spans="1:8" ht="15" customHeight="1" x14ac:dyDescent="0.2">
      <c r="A152" s="54"/>
      <c r="B152" s="106">
        <f t="shared" si="2"/>
        <v>22418.01</v>
      </c>
      <c r="C152" s="106">
        <v>32783</v>
      </c>
      <c r="D152" s="106">
        <v>984</v>
      </c>
      <c r="E152" s="38">
        <v>0.15</v>
      </c>
      <c r="F152" s="54"/>
      <c r="G152" s="54"/>
      <c r="H152" s="54"/>
    </row>
    <row r="153" spans="1:8" ht="15" customHeight="1" x14ac:dyDescent="0.2">
      <c r="A153" s="54"/>
      <c r="B153" s="106">
        <f t="shared" si="2"/>
        <v>32783.01</v>
      </c>
      <c r="C153" s="106">
        <v>43147</v>
      </c>
      <c r="D153" s="106">
        <v>2539</v>
      </c>
      <c r="E153" s="38">
        <v>0.2</v>
      </c>
      <c r="F153" s="54"/>
      <c r="G153" s="54"/>
      <c r="H153" s="54"/>
    </row>
    <row r="154" spans="1:8" ht="15" customHeight="1" x14ac:dyDescent="0.2">
      <c r="A154" s="54"/>
      <c r="B154" s="106">
        <f t="shared" si="2"/>
        <v>43147.01</v>
      </c>
      <c r="C154" s="106">
        <v>53512</v>
      </c>
      <c r="D154" s="106">
        <v>4612</v>
      </c>
      <c r="E154" s="38">
        <v>0.25</v>
      </c>
      <c r="F154" s="54"/>
      <c r="G154" s="54"/>
      <c r="H154" s="54"/>
    </row>
    <row r="155" spans="1:8" ht="15" customHeight="1" x14ac:dyDescent="0.2">
      <c r="A155" s="54"/>
      <c r="B155" s="106">
        <f t="shared" si="2"/>
        <v>53512.01</v>
      </c>
      <c r="C155" s="106">
        <v>63876</v>
      </c>
      <c r="D155" s="106">
        <v>7203</v>
      </c>
      <c r="E155" s="38">
        <v>0.3</v>
      </c>
      <c r="F155" s="54"/>
      <c r="G155" s="54"/>
      <c r="H155" s="54"/>
    </row>
    <row r="156" spans="1:8" ht="15" customHeight="1" x14ac:dyDescent="0.2">
      <c r="A156" s="54"/>
      <c r="B156" s="106">
        <f t="shared" si="2"/>
        <v>63876.01</v>
      </c>
      <c r="C156" s="106">
        <v>103644</v>
      </c>
      <c r="D156" s="106">
        <v>10312</v>
      </c>
      <c r="E156" s="38">
        <v>0.35</v>
      </c>
      <c r="F156" s="54"/>
      <c r="G156" s="54"/>
      <c r="H156" s="54"/>
    </row>
    <row r="157" spans="1:8" ht="15" customHeight="1" x14ac:dyDescent="0.2">
      <c r="A157" s="54"/>
      <c r="B157" s="106">
        <f t="shared" si="2"/>
        <v>103644.01</v>
      </c>
      <c r="C157" s="37" t="s">
        <v>96</v>
      </c>
      <c r="D157" s="106">
        <v>24231</v>
      </c>
      <c r="E157" s="38">
        <v>0.37</v>
      </c>
      <c r="F157" s="54"/>
      <c r="G157" s="54"/>
      <c r="H157" s="54"/>
    </row>
    <row r="158" spans="1:8" ht="18" customHeight="1" x14ac:dyDescent="0.2">
      <c r="A158" s="54"/>
      <c r="B158" s="2"/>
      <c r="C158" s="2"/>
      <c r="D158" s="2"/>
      <c r="E158" s="2"/>
      <c r="F158" s="54"/>
      <c r="G158" s="54"/>
      <c r="H158" s="54"/>
    </row>
    <row r="159" spans="1:8" ht="18" customHeight="1" x14ac:dyDescent="0.2">
      <c r="A159" s="54"/>
      <c r="B159" s="39" t="s">
        <v>97</v>
      </c>
      <c r="C159" s="40"/>
      <c r="D159" s="40"/>
      <c r="E159" s="40"/>
      <c r="F159" s="40"/>
      <c r="G159" s="41"/>
      <c r="H159" s="54"/>
    </row>
    <row r="160" spans="1:8" ht="18" customHeight="1" x14ac:dyDescent="0.2">
      <c r="A160" s="54"/>
      <c r="B160" s="42"/>
      <c r="C160" s="43"/>
      <c r="D160" s="43"/>
      <c r="E160" s="43"/>
      <c r="F160" s="43"/>
      <c r="G160" s="44"/>
      <c r="H160" s="54"/>
    </row>
    <row r="161" spans="1:8" ht="18" customHeight="1" x14ac:dyDescent="0.2">
      <c r="A161" s="54"/>
      <c r="B161" s="42"/>
      <c r="C161" s="43"/>
      <c r="D161" s="43"/>
      <c r="E161" s="43"/>
      <c r="F161" s="43"/>
      <c r="G161" s="44"/>
      <c r="H161" s="54"/>
    </row>
    <row r="162" spans="1:8" ht="18" customHeight="1" x14ac:dyDescent="0.2">
      <c r="A162" s="54"/>
      <c r="B162" s="42"/>
      <c r="C162" s="43"/>
      <c r="D162" s="43"/>
      <c r="E162" s="43"/>
      <c r="F162" s="43"/>
      <c r="G162" s="44"/>
      <c r="H162" s="54"/>
    </row>
    <row r="163" spans="1:8" ht="18" customHeight="1" x14ac:dyDescent="0.2">
      <c r="A163" s="54"/>
      <c r="B163" s="42"/>
      <c r="C163" s="43"/>
      <c r="D163" s="43"/>
      <c r="E163" s="43"/>
      <c r="F163" s="43"/>
      <c r="G163" s="44"/>
      <c r="H163" s="54"/>
    </row>
    <row r="164" spans="1:8" ht="18" customHeight="1" x14ac:dyDescent="0.2">
      <c r="A164" s="54"/>
      <c r="B164" s="42"/>
      <c r="C164" s="43"/>
      <c r="D164" s="43"/>
      <c r="E164" s="43"/>
      <c r="F164" s="43"/>
      <c r="G164" s="44"/>
      <c r="H164" s="54"/>
    </row>
    <row r="165" spans="1:8" ht="18" customHeight="1" x14ac:dyDescent="0.2">
      <c r="A165" s="54"/>
      <c r="B165" s="45"/>
      <c r="C165" s="46"/>
      <c r="D165" s="46"/>
      <c r="E165" s="46"/>
      <c r="F165" s="46"/>
      <c r="G165" s="47"/>
      <c r="H165" s="54"/>
    </row>
    <row r="166" spans="1:8" ht="18" customHeight="1" x14ac:dyDescent="0.2">
      <c r="A166" s="54"/>
      <c r="B166" s="54"/>
      <c r="C166" s="54"/>
      <c r="D166" s="54"/>
      <c r="E166" s="54"/>
      <c r="F166" s="54"/>
      <c r="G166" s="138"/>
      <c r="H166" s="138"/>
    </row>
    <row r="167" spans="1:8" ht="12.75" customHeight="1" x14ac:dyDescent="0.2"/>
    <row r="168" spans="1:8" ht="12.75" customHeight="1" x14ac:dyDescent="0.2"/>
    <row r="169" spans="1:8" ht="12.75" customHeight="1" x14ac:dyDescent="0.2"/>
    <row r="170" spans="1:8" ht="12.75" customHeight="1" x14ac:dyDescent="0.2"/>
    <row r="171" spans="1:8" ht="12.75" customHeight="1" x14ac:dyDescent="0.2"/>
    <row r="172" spans="1:8" ht="12.75" customHeight="1" x14ac:dyDescent="0.2"/>
    <row r="173" spans="1:8" ht="12.75" customHeight="1" x14ac:dyDescent="0.2"/>
    <row r="174" spans="1:8" ht="12.75" customHeight="1" x14ac:dyDescent="0.2"/>
    <row r="175" spans="1:8" ht="12.75" customHeight="1" x14ac:dyDescent="0.2"/>
    <row r="176" spans="1:8"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sheetData>
  <sheetProtection selectLockedCells="1" selectUnlockedCells="1"/>
  <mergeCells count="75">
    <mergeCell ref="B6:G6"/>
    <mergeCell ref="C8:D8"/>
    <mergeCell ref="B25:E25"/>
    <mergeCell ref="B27:E27"/>
    <mergeCell ref="B28:D28"/>
    <mergeCell ref="F8:G8"/>
    <mergeCell ref="B39:D39"/>
    <mergeCell ref="B102:C102"/>
    <mergeCell ref="B38:D38"/>
    <mergeCell ref="B30:D30"/>
    <mergeCell ref="B31:D31"/>
    <mergeCell ref="B32:D32"/>
    <mergeCell ref="B87:E87"/>
    <mergeCell ref="B93:E93"/>
    <mergeCell ref="B94:D94"/>
    <mergeCell ref="B95:D95"/>
    <mergeCell ref="B96:D96"/>
    <mergeCell ref="B100:E100"/>
    <mergeCell ref="B101:C101"/>
    <mergeCell ref="B40:D40"/>
    <mergeCell ref="B43:D43"/>
    <mergeCell ref="B51:D51"/>
    <mergeCell ref="B29:D29"/>
    <mergeCell ref="B33:D33"/>
    <mergeCell ref="B34:D34"/>
    <mergeCell ref="B36:E36"/>
    <mergeCell ref="B37:D37"/>
    <mergeCell ref="B53:E53"/>
    <mergeCell ref="B41:D41"/>
    <mergeCell ref="B42:D42"/>
    <mergeCell ref="B44:D44"/>
    <mergeCell ref="B48:D48"/>
    <mergeCell ref="B45:D45"/>
    <mergeCell ref="B46:D46"/>
    <mergeCell ref="B47:D47"/>
    <mergeCell ref="B49:D49"/>
    <mergeCell ref="B50:D50"/>
    <mergeCell ref="G166:H166"/>
    <mergeCell ref="B110:D110"/>
    <mergeCell ref="B132:E132"/>
    <mergeCell ref="D133:E134"/>
    <mergeCell ref="B137:D137"/>
    <mergeCell ref="B140:D140"/>
    <mergeCell ref="B120:E120"/>
    <mergeCell ref="B146:E146"/>
    <mergeCell ref="B143:C143"/>
    <mergeCell ref="B103:D103"/>
    <mergeCell ref="B139:D139"/>
    <mergeCell ref="B90:D90"/>
    <mergeCell ref="B63:D63"/>
    <mergeCell ref="B64:D64"/>
    <mergeCell ref="B65:D65"/>
    <mergeCell ref="B67:E67"/>
    <mergeCell ref="B68:D68"/>
    <mergeCell ref="B78:D78"/>
    <mergeCell ref="B75:D75"/>
    <mergeCell ref="B76:D76"/>
    <mergeCell ref="B71:E71"/>
    <mergeCell ref="B72:D72"/>
    <mergeCell ref="B73:D73"/>
    <mergeCell ref="B54:D54"/>
    <mergeCell ref="B89:D89"/>
    <mergeCell ref="B62:D62"/>
    <mergeCell ref="B77:D77"/>
    <mergeCell ref="B74:D74"/>
    <mergeCell ref="B81:D81"/>
    <mergeCell ref="B84:E84"/>
    <mergeCell ref="B88:D88"/>
    <mergeCell ref="B55:D55"/>
    <mergeCell ref="B56:D56"/>
    <mergeCell ref="B57:D57"/>
    <mergeCell ref="B58:D58"/>
    <mergeCell ref="B69:D69"/>
    <mergeCell ref="B59:D59"/>
    <mergeCell ref="B61:E61"/>
  </mergeCells>
  <pageMargins left="0.74791666666666667" right="0.74791666666666667" top="0.98402777777777772" bottom="0.98402777777777772" header="0.51180555555555551" footer="0.51180555555555551"/>
  <pageSetup firstPageNumber="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50"/>
  <sheetViews>
    <sheetView zoomScale="80" zoomScaleNormal="80" workbookViewId="0">
      <selection activeCell="K9" sqref="K9"/>
    </sheetView>
  </sheetViews>
  <sheetFormatPr baseColWidth="10" defaultColWidth="0" defaultRowHeight="0" customHeight="1" zeroHeight="1" x14ac:dyDescent="0.2"/>
  <cols>
    <col min="1" max="1" width="0.7109375" style="85" customWidth="1"/>
    <col min="2" max="2" width="4.42578125" style="85" customWidth="1"/>
    <col min="3" max="15" width="4" style="85" customWidth="1"/>
    <col min="16" max="16" width="4.28515625" style="85" customWidth="1"/>
    <col min="17" max="17" width="4.140625" style="85" customWidth="1"/>
    <col min="18" max="18" width="4" style="85" customWidth="1"/>
    <col min="19" max="19" width="5" style="85" customWidth="1"/>
    <col min="20" max="20" width="6.7109375" style="85" customWidth="1"/>
    <col min="21" max="21" width="5.140625" style="85" customWidth="1"/>
    <col min="22" max="23" width="4.42578125" style="85" customWidth="1"/>
    <col min="24" max="25" width="4.140625" style="85" customWidth="1"/>
    <col min="26" max="27" width="4.5703125" style="85" customWidth="1"/>
    <col min="28" max="29" width="4.140625" style="85" customWidth="1"/>
    <col min="30" max="31" width="4" style="85" customWidth="1"/>
    <col min="32" max="32" width="4.140625" style="85" customWidth="1"/>
    <col min="33" max="34" width="4" style="85" customWidth="1"/>
    <col min="35" max="35" width="11.42578125" style="85" customWidth="1"/>
    <col min="36" max="39" width="11.42578125" style="85" hidden="1" customWidth="1"/>
    <col min="40" max="16384" width="11.42578125" style="85" hidden="1"/>
  </cols>
  <sheetData>
    <row r="1" spans="2:39" ht="13.5" thickBot="1" x14ac:dyDescent="0.25"/>
    <row r="2" spans="2:39" ht="21.75" customHeight="1" x14ac:dyDescent="0.2">
      <c r="B2" s="253"/>
      <c r="C2" s="254"/>
      <c r="D2" s="254"/>
      <c r="E2" s="254"/>
      <c r="F2" s="254"/>
      <c r="G2" s="254"/>
      <c r="H2" s="254"/>
      <c r="I2" s="255"/>
      <c r="J2" s="259" t="s">
        <v>98</v>
      </c>
      <c r="K2" s="260"/>
      <c r="L2" s="260"/>
      <c r="M2" s="260"/>
      <c r="N2" s="260"/>
      <c r="O2" s="260"/>
      <c r="P2" s="260"/>
      <c r="Q2" s="260"/>
      <c r="R2" s="260"/>
      <c r="S2" s="260"/>
      <c r="T2" s="260"/>
      <c r="U2" s="260"/>
      <c r="V2" s="260"/>
      <c r="W2" s="260"/>
      <c r="X2" s="260"/>
      <c r="Y2" s="260"/>
      <c r="Z2" s="260"/>
      <c r="AA2" s="260"/>
      <c r="AB2" s="261"/>
      <c r="AC2" s="261"/>
      <c r="AD2" s="261"/>
      <c r="AE2" s="261"/>
      <c r="AF2" s="261"/>
      <c r="AG2" s="261"/>
      <c r="AH2" s="262"/>
    </row>
    <row r="3" spans="2:39" ht="21.75" customHeight="1" x14ac:dyDescent="0.2">
      <c r="B3" s="256"/>
      <c r="C3" s="257"/>
      <c r="D3" s="257"/>
      <c r="E3" s="257"/>
      <c r="F3" s="257"/>
      <c r="G3" s="257"/>
      <c r="H3" s="257"/>
      <c r="I3" s="258"/>
      <c r="J3" s="263"/>
      <c r="K3" s="264"/>
      <c r="L3" s="264"/>
      <c r="M3" s="264"/>
      <c r="N3" s="264"/>
      <c r="O3" s="264"/>
      <c r="P3" s="264"/>
      <c r="Q3" s="264"/>
      <c r="R3" s="264"/>
      <c r="S3" s="264"/>
      <c r="T3" s="264"/>
      <c r="U3" s="264"/>
      <c r="V3" s="264"/>
      <c r="W3" s="264"/>
      <c r="X3" s="264"/>
      <c r="Y3" s="264"/>
      <c r="Z3" s="264"/>
      <c r="AA3" s="264"/>
      <c r="AB3" s="265"/>
      <c r="AC3" s="265"/>
      <c r="AD3" s="265"/>
      <c r="AE3" s="265"/>
      <c r="AF3" s="265"/>
      <c r="AG3" s="265"/>
      <c r="AH3" s="266"/>
    </row>
    <row r="4" spans="2:39" ht="15.95" customHeight="1" thickBot="1" x14ac:dyDescent="0.25">
      <c r="B4" s="86"/>
      <c r="C4" s="87"/>
      <c r="D4" s="87"/>
      <c r="E4" s="87"/>
      <c r="F4" s="87"/>
      <c r="G4" s="87"/>
      <c r="H4" s="87"/>
      <c r="I4" s="88"/>
      <c r="J4" s="267"/>
      <c r="K4" s="268"/>
      <c r="L4" s="268"/>
      <c r="M4" s="268"/>
      <c r="N4" s="268"/>
      <c r="O4" s="268"/>
      <c r="P4" s="268"/>
      <c r="Q4" s="268"/>
      <c r="R4" s="268"/>
      <c r="S4" s="268"/>
      <c r="T4" s="268"/>
      <c r="U4" s="268"/>
      <c r="V4" s="268"/>
      <c r="W4" s="268"/>
      <c r="X4" s="268"/>
      <c r="Y4" s="268"/>
      <c r="Z4" s="268"/>
      <c r="AA4" s="268"/>
      <c r="AB4" s="269"/>
      <c r="AC4" s="269"/>
      <c r="AD4" s="269"/>
      <c r="AE4" s="269"/>
      <c r="AF4" s="269"/>
      <c r="AG4" s="269"/>
      <c r="AH4" s="270"/>
      <c r="AI4" s="89"/>
    </row>
    <row r="5" spans="2:39" ht="15.95" customHeight="1" thickBot="1" x14ac:dyDescent="0.25">
      <c r="B5" s="267" t="s">
        <v>99</v>
      </c>
      <c r="C5" s="271"/>
      <c r="D5" s="271"/>
      <c r="E5" s="271"/>
      <c r="F5" s="271"/>
      <c r="G5" s="271"/>
      <c r="H5" s="271"/>
      <c r="I5" s="272"/>
      <c r="J5" s="90"/>
      <c r="K5" s="90"/>
      <c r="L5" s="90"/>
      <c r="M5" s="90"/>
      <c r="N5" s="90"/>
      <c r="O5" s="90"/>
      <c r="P5" s="90"/>
      <c r="Q5" s="90"/>
      <c r="R5" s="90"/>
      <c r="S5" s="90"/>
      <c r="T5" s="90"/>
      <c r="U5" s="90"/>
      <c r="V5" s="90"/>
      <c r="W5" s="90"/>
      <c r="X5" s="90"/>
      <c r="Y5" s="90"/>
      <c r="Z5" s="90"/>
      <c r="AA5" s="90"/>
      <c r="AB5" s="90"/>
      <c r="AC5" s="90"/>
      <c r="AD5" s="90"/>
      <c r="AE5" s="90"/>
      <c r="AF5" s="90"/>
      <c r="AG5" s="90"/>
      <c r="AH5" s="91"/>
      <c r="AI5" s="89"/>
    </row>
    <row r="6" spans="2:39" ht="9" customHeight="1" thickBot="1" x14ac:dyDescent="0.25">
      <c r="B6" s="92"/>
      <c r="C6" s="93"/>
      <c r="D6" s="93"/>
      <c r="E6" s="93"/>
      <c r="F6" s="93"/>
      <c r="G6" s="93"/>
      <c r="H6" s="93"/>
      <c r="I6" s="93"/>
      <c r="J6" s="90"/>
      <c r="K6" s="90"/>
      <c r="L6" s="90"/>
      <c r="M6" s="90"/>
      <c r="N6" s="90"/>
      <c r="O6" s="90"/>
      <c r="P6" s="90"/>
      <c r="Q6" s="90"/>
      <c r="R6" s="90"/>
      <c r="S6" s="90"/>
      <c r="T6" s="90"/>
      <c r="U6" s="90"/>
      <c r="V6" s="90"/>
      <c r="W6" s="90"/>
      <c r="X6" s="90"/>
      <c r="Y6" s="90"/>
      <c r="Z6" s="90"/>
      <c r="AA6" s="90"/>
      <c r="AB6" s="90"/>
      <c r="AC6" s="90"/>
      <c r="AD6" s="90"/>
      <c r="AE6" s="90"/>
      <c r="AF6" s="90"/>
      <c r="AG6" s="90"/>
      <c r="AH6" s="91"/>
      <c r="AI6" s="89"/>
    </row>
    <row r="7" spans="2:39" ht="23.25" customHeight="1" x14ac:dyDescent="0.2">
      <c r="B7" s="273" t="s">
        <v>100</v>
      </c>
      <c r="C7" s="274"/>
      <c r="D7" s="274"/>
      <c r="E7" s="274"/>
      <c r="F7" s="275"/>
      <c r="G7" s="94"/>
      <c r="H7" s="278">
        <v>2</v>
      </c>
      <c r="I7" s="280">
        <v>0</v>
      </c>
      <c r="J7" s="280">
        <v>2</v>
      </c>
      <c r="K7" s="282">
        <v>3</v>
      </c>
      <c r="L7" s="90"/>
      <c r="M7" s="90"/>
      <c r="N7" s="90"/>
      <c r="O7" s="90"/>
      <c r="P7" s="90"/>
      <c r="Q7" s="286" t="s">
        <v>101</v>
      </c>
      <c r="R7" s="287"/>
      <c r="S7" s="287"/>
      <c r="T7" s="287"/>
      <c r="U7" s="287"/>
      <c r="V7" s="94"/>
      <c r="W7" s="290" t="s">
        <v>102</v>
      </c>
      <c r="X7" s="291"/>
      <c r="Y7" s="291"/>
      <c r="Z7" s="292"/>
      <c r="AA7" s="290" t="s">
        <v>103</v>
      </c>
      <c r="AB7" s="293"/>
      <c r="AC7" s="293"/>
      <c r="AD7" s="294"/>
      <c r="AE7" s="290" t="s">
        <v>104</v>
      </c>
      <c r="AF7" s="293"/>
      <c r="AG7" s="290" t="s">
        <v>105</v>
      </c>
      <c r="AH7" s="295"/>
    </row>
    <row r="8" spans="2:39" ht="23.25" customHeight="1" thickBot="1" x14ac:dyDescent="0.25">
      <c r="B8" s="276"/>
      <c r="C8" s="271"/>
      <c r="D8" s="271"/>
      <c r="E8" s="271"/>
      <c r="F8" s="277"/>
      <c r="G8" s="95"/>
      <c r="H8" s="279"/>
      <c r="I8" s="281"/>
      <c r="J8" s="281"/>
      <c r="K8" s="283"/>
      <c r="L8" s="96"/>
      <c r="M8" s="96"/>
      <c r="N8" s="96"/>
      <c r="O8" s="96"/>
      <c r="P8" s="96"/>
      <c r="Q8" s="288"/>
      <c r="R8" s="289"/>
      <c r="S8" s="289"/>
      <c r="T8" s="289"/>
      <c r="U8" s="289"/>
      <c r="V8" s="95"/>
      <c r="W8" s="284" t="s">
        <v>106</v>
      </c>
      <c r="X8" s="285"/>
      <c r="Y8" s="285"/>
      <c r="Z8" s="285"/>
      <c r="AA8" s="100">
        <v>2</v>
      </c>
      <c r="AB8" s="100">
        <v>0</v>
      </c>
      <c r="AC8" s="100">
        <v>2</v>
      </c>
      <c r="AD8" s="100">
        <v>3</v>
      </c>
      <c r="AE8" s="100"/>
      <c r="AF8" s="100"/>
      <c r="AG8" s="100"/>
      <c r="AH8" s="101"/>
    </row>
    <row r="9" spans="2:39" s="97" customFormat="1" ht="15.95" customHeight="1" thickBot="1" x14ac:dyDescent="0.25"/>
    <row r="10" spans="2:39" ht="22.5" customHeight="1" x14ac:dyDescent="0.2">
      <c r="B10" s="232" t="s">
        <v>107</v>
      </c>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4"/>
    </row>
    <row r="11" spans="2:39" ht="15.95" customHeight="1" x14ac:dyDescent="0.2">
      <c r="B11" s="251">
        <v>101</v>
      </c>
      <c r="C11" s="207" t="s">
        <v>108</v>
      </c>
      <c r="D11" s="208"/>
      <c r="E11" s="208"/>
      <c r="F11" s="208"/>
      <c r="G11" s="208"/>
      <c r="H11" s="208"/>
      <c r="I11" s="208"/>
      <c r="J11" s="208"/>
      <c r="K11" s="208"/>
      <c r="L11" s="208"/>
      <c r="M11" s="208"/>
      <c r="N11" s="208"/>
      <c r="O11" s="209"/>
      <c r="P11" s="246">
        <v>102</v>
      </c>
      <c r="Q11" s="207" t="s">
        <v>109</v>
      </c>
      <c r="R11" s="208"/>
      <c r="S11" s="208"/>
      <c r="T11" s="208"/>
      <c r="U11" s="208"/>
      <c r="V11" s="208"/>
      <c r="W11" s="208"/>
      <c r="X11" s="208"/>
      <c r="Y11" s="208"/>
      <c r="Z11" s="208"/>
      <c r="AA11" s="208"/>
      <c r="AB11" s="208"/>
      <c r="AC11" s="208"/>
      <c r="AD11" s="208"/>
      <c r="AE11" s="208"/>
      <c r="AF11" s="208"/>
      <c r="AG11" s="208"/>
      <c r="AH11" s="212"/>
    </row>
    <row r="12" spans="2:39" ht="15.95" customHeight="1" x14ac:dyDescent="0.2">
      <c r="B12" s="252"/>
      <c r="C12" s="248">
        <f>+'Ingreso de datos'!C3</f>
        <v>0</v>
      </c>
      <c r="D12" s="249"/>
      <c r="E12" s="249"/>
      <c r="F12" s="249"/>
      <c r="G12" s="249"/>
      <c r="H12" s="249"/>
      <c r="I12" s="249"/>
      <c r="J12" s="249"/>
      <c r="K12" s="249"/>
      <c r="L12" s="249"/>
      <c r="M12" s="249"/>
      <c r="N12" s="249"/>
      <c r="O12" s="250"/>
      <c r="P12" s="247"/>
      <c r="Q12" s="237">
        <f>+'Ingreso de datos'!C2</f>
        <v>0</v>
      </c>
      <c r="R12" s="238"/>
      <c r="S12" s="238"/>
      <c r="T12" s="238"/>
      <c r="U12" s="238"/>
      <c r="V12" s="238"/>
      <c r="W12" s="238"/>
      <c r="X12" s="238"/>
      <c r="Y12" s="238"/>
      <c r="Z12" s="238"/>
      <c r="AA12" s="238"/>
      <c r="AB12" s="238"/>
      <c r="AC12" s="238"/>
      <c r="AD12" s="238"/>
      <c r="AE12" s="238"/>
      <c r="AF12" s="238"/>
      <c r="AG12" s="238"/>
      <c r="AH12" s="239"/>
    </row>
    <row r="13" spans="2:39" ht="18.75" customHeight="1" x14ac:dyDescent="0.2">
      <c r="B13" s="242" t="s">
        <v>110</v>
      </c>
      <c r="C13" s="243"/>
      <c r="D13" s="243"/>
      <c r="E13" s="243"/>
      <c r="F13" s="243"/>
      <c r="G13" s="243"/>
      <c r="H13" s="243"/>
      <c r="I13" s="243"/>
      <c r="J13" s="243"/>
      <c r="K13" s="243"/>
      <c r="L13" s="243"/>
      <c r="M13" s="243"/>
      <c r="N13" s="243"/>
      <c r="O13" s="243"/>
      <c r="P13" s="244"/>
      <c r="Q13" s="243"/>
      <c r="R13" s="243"/>
      <c r="S13" s="243"/>
      <c r="T13" s="243"/>
      <c r="U13" s="243"/>
      <c r="V13" s="243"/>
      <c r="W13" s="243"/>
      <c r="X13" s="243"/>
      <c r="Y13" s="243"/>
      <c r="Z13" s="243"/>
      <c r="AA13" s="243"/>
      <c r="AB13" s="243"/>
      <c r="AC13" s="243"/>
      <c r="AD13" s="243"/>
      <c r="AE13" s="243"/>
      <c r="AF13" s="243"/>
      <c r="AG13" s="243"/>
      <c r="AH13" s="245"/>
    </row>
    <row r="14" spans="2:39" ht="21.75" customHeight="1" x14ac:dyDescent="0.25">
      <c r="B14" s="183" t="s">
        <v>111</v>
      </c>
      <c r="C14" s="184"/>
      <c r="D14" s="184"/>
      <c r="E14" s="184"/>
      <c r="F14" s="184"/>
      <c r="G14" s="184"/>
      <c r="H14" s="184"/>
      <c r="I14" s="184"/>
      <c r="J14" s="184"/>
      <c r="K14" s="184"/>
      <c r="L14" s="184"/>
      <c r="M14" s="184"/>
      <c r="N14" s="184"/>
      <c r="O14" s="184"/>
      <c r="P14" s="184"/>
      <c r="Q14" s="184"/>
      <c r="R14" s="184"/>
      <c r="S14" s="184"/>
      <c r="T14" s="225"/>
      <c r="U14" s="98">
        <v>103</v>
      </c>
      <c r="V14" s="235" t="s">
        <v>112</v>
      </c>
      <c r="W14" s="236"/>
      <c r="X14" s="236"/>
      <c r="Y14" s="162">
        <f>+'Ingreso de datos'!C22</f>
        <v>0</v>
      </c>
      <c r="Z14" s="163"/>
      <c r="AA14" s="163"/>
      <c r="AB14" s="163"/>
      <c r="AC14" s="163"/>
      <c r="AD14" s="163"/>
      <c r="AE14" s="163"/>
      <c r="AF14" s="163"/>
      <c r="AG14" s="163"/>
      <c r="AH14" s="164"/>
    </row>
    <row r="15" spans="2:39" ht="21.75" customHeight="1" x14ac:dyDescent="0.25">
      <c r="B15" s="183" t="s">
        <v>113</v>
      </c>
      <c r="C15" s="184"/>
      <c r="D15" s="184"/>
      <c r="E15" s="184"/>
      <c r="F15" s="184"/>
      <c r="G15" s="184"/>
      <c r="H15" s="184"/>
      <c r="I15" s="184"/>
      <c r="J15" s="184"/>
      <c r="K15" s="184"/>
      <c r="L15" s="184"/>
      <c r="M15" s="184"/>
      <c r="N15" s="184"/>
      <c r="O15" s="184"/>
      <c r="P15" s="184"/>
      <c r="Q15" s="184"/>
      <c r="R15" s="184"/>
      <c r="S15" s="184"/>
      <c r="T15" s="225"/>
      <c r="U15" s="98">
        <v>104</v>
      </c>
      <c r="V15" s="185" t="s">
        <v>112</v>
      </c>
      <c r="W15" s="186"/>
      <c r="X15" s="186"/>
      <c r="Y15" s="162">
        <f>+'Ingreso de datos'!F22</f>
        <v>0</v>
      </c>
      <c r="Z15" s="163"/>
      <c r="AA15" s="163"/>
      <c r="AB15" s="163"/>
      <c r="AC15" s="163"/>
      <c r="AD15" s="163"/>
      <c r="AE15" s="163"/>
      <c r="AF15" s="163"/>
      <c r="AG15" s="163"/>
      <c r="AH15" s="164"/>
      <c r="AJ15" s="99"/>
      <c r="AK15" s="99"/>
      <c r="AL15" s="99"/>
      <c r="AM15" s="99"/>
    </row>
    <row r="16" spans="2:39" ht="21.75" customHeight="1" x14ac:dyDescent="0.25">
      <c r="B16" s="229" t="s">
        <v>114</v>
      </c>
      <c r="C16" s="230"/>
      <c r="D16" s="230"/>
      <c r="E16" s="230"/>
      <c r="F16" s="230"/>
      <c r="G16" s="230"/>
      <c r="H16" s="230"/>
      <c r="I16" s="230"/>
      <c r="J16" s="230"/>
      <c r="K16" s="230"/>
      <c r="L16" s="230"/>
      <c r="M16" s="230"/>
      <c r="N16" s="230"/>
      <c r="O16" s="230"/>
      <c r="P16" s="230"/>
      <c r="Q16" s="230"/>
      <c r="R16" s="230"/>
      <c r="S16" s="230"/>
      <c r="T16" s="231"/>
      <c r="U16" s="98">
        <v>105</v>
      </c>
      <c r="V16" s="240" t="s">
        <v>112</v>
      </c>
      <c r="W16" s="241"/>
      <c r="X16" s="241"/>
      <c r="Y16" s="162">
        <f>+Y14+Y15</f>
        <v>0</v>
      </c>
      <c r="Z16" s="163"/>
      <c r="AA16" s="163"/>
      <c r="AB16" s="163"/>
      <c r="AC16" s="163"/>
      <c r="AD16" s="163"/>
      <c r="AE16" s="163"/>
      <c r="AF16" s="163"/>
      <c r="AG16" s="163"/>
      <c r="AH16" s="164"/>
      <c r="AJ16" s="99"/>
      <c r="AK16" s="99"/>
      <c r="AL16" s="99"/>
      <c r="AM16" s="99"/>
    </row>
    <row r="17" spans="2:39" s="97" customFormat="1" ht="18.75" customHeight="1" x14ac:dyDescent="0.2">
      <c r="B17" s="226" t="s">
        <v>115</v>
      </c>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8"/>
      <c r="AJ17" s="99"/>
      <c r="AK17" s="99"/>
      <c r="AL17" s="99"/>
      <c r="AM17" s="99"/>
    </row>
    <row r="18" spans="2:39" ht="21.75" customHeight="1" x14ac:dyDescent="0.25">
      <c r="B18" s="183" t="s">
        <v>116</v>
      </c>
      <c r="C18" s="184"/>
      <c r="D18" s="184"/>
      <c r="E18" s="184"/>
      <c r="F18" s="184"/>
      <c r="G18" s="184"/>
      <c r="H18" s="184"/>
      <c r="I18" s="184"/>
      <c r="J18" s="184"/>
      <c r="K18" s="184"/>
      <c r="L18" s="184"/>
      <c r="M18" s="184"/>
      <c r="N18" s="184"/>
      <c r="O18" s="184"/>
      <c r="P18" s="184"/>
      <c r="Q18" s="184"/>
      <c r="R18" s="184"/>
      <c r="S18" s="184"/>
      <c r="T18" s="225"/>
      <c r="U18" s="98">
        <v>106</v>
      </c>
      <c r="V18" s="185" t="s">
        <v>112</v>
      </c>
      <c r="W18" s="186"/>
      <c r="X18" s="186"/>
      <c r="Y18" s="162">
        <f>+'Ingreso de datos'!E34</f>
        <v>0</v>
      </c>
      <c r="Z18" s="163"/>
      <c r="AA18" s="163"/>
      <c r="AB18" s="163"/>
      <c r="AC18" s="163"/>
      <c r="AD18" s="163"/>
      <c r="AE18" s="163"/>
      <c r="AF18" s="163"/>
      <c r="AG18" s="163"/>
      <c r="AH18" s="164"/>
    </row>
    <row r="19" spans="2:39" ht="21.75" customHeight="1" x14ac:dyDescent="0.25">
      <c r="B19" s="183" t="s">
        <v>117</v>
      </c>
      <c r="C19" s="184"/>
      <c r="D19" s="184"/>
      <c r="E19" s="184"/>
      <c r="F19" s="184"/>
      <c r="G19" s="184"/>
      <c r="H19" s="184"/>
      <c r="I19" s="184"/>
      <c r="J19" s="184"/>
      <c r="K19" s="184"/>
      <c r="L19" s="184"/>
      <c r="M19" s="184"/>
      <c r="N19" s="184"/>
      <c r="O19" s="184"/>
      <c r="P19" s="184"/>
      <c r="Q19" s="184"/>
      <c r="R19" s="184"/>
      <c r="S19" s="184"/>
      <c r="T19" s="225"/>
      <c r="U19" s="98">
        <v>107</v>
      </c>
      <c r="V19" s="185" t="s">
        <v>112</v>
      </c>
      <c r="W19" s="186"/>
      <c r="X19" s="186"/>
      <c r="Y19" s="162">
        <f>+'Ingreso de datos'!E51</f>
        <v>0</v>
      </c>
      <c r="Z19" s="163"/>
      <c r="AA19" s="163"/>
      <c r="AB19" s="163"/>
      <c r="AC19" s="163"/>
      <c r="AD19" s="163"/>
      <c r="AE19" s="163"/>
      <c r="AF19" s="163"/>
      <c r="AG19" s="163"/>
      <c r="AH19" s="164"/>
    </row>
    <row r="20" spans="2:39" ht="21.75" customHeight="1" x14ac:dyDescent="0.25">
      <c r="B20" s="183" t="s">
        <v>118</v>
      </c>
      <c r="C20" s="184"/>
      <c r="D20" s="184"/>
      <c r="E20" s="184"/>
      <c r="F20" s="184"/>
      <c r="G20" s="184"/>
      <c r="H20" s="184"/>
      <c r="I20" s="184"/>
      <c r="J20" s="184"/>
      <c r="K20" s="184"/>
      <c r="L20" s="184"/>
      <c r="M20" s="184"/>
      <c r="N20" s="184"/>
      <c r="O20" s="184"/>
      <c r="P20" s="184"/>
      <c r="Q20" s="184"/>
      <c r="R20" s="184"/>
      <c r="S20" s="184"/>
      <c r="T20" s="225"/>
      <c r="U20" s="98">
        <v>108</v>
      </c>
      <c r="V20" s="185" t="s">
        <v>112</v>
      </c>
      <c r="W20" s="186"/>
      <c r="X20" s="186"/>
      <c r="Y20" s="162">
        <f>+'Ingreso de datos'!E59</f>
        <v>0</v>
      </c>
      <c r="Z20" s="163"/>
      <c r="AA20" s="163"/>
      <c r="AB20" s="163"/>
      <c r="AC20" s="163"/>
      <c r="AD20" s="163"/>
      <c r="AE20" s="163"/>
      <c r="AF20" s="163"/>
      <c r="AG20" s="163"/>
      <c r="AH20" s="164"/>
    </row>
    <row r="21" spans="2:39" ht="21.75" customHeight="1" x14ac:dyDescent="0.25">
      <c r="B21" s="183" t="s">
        <v>119</v>
      </c>
      <c r="C21" s="184"/>
      <c r="D21" s="184"/>
      <c r="E21" s="184"/>
      <c r="F21" s="184"/>
      <c r="G21" s="184"/>
      <c r="H21" s="184"/>
      <c r="I21" s="184"/>
      <c r="J21" s="184"/>
      <c r="K21" s="184"/>
      <c r="L21" s="184"/>
      <c r="M21" s="184"/>
      <c r="N21" s="184"/>
      <c r="O21" s="184"/>
      <c r="P21" s="184"/>
      <c r="Q21" s="184"/>
      <c r="R21" s="184"/>
      <c r="S21" s="184"/>
      <c r="T21" s="225"/>
      <c r="U21" s="98">
        <v>109</v>
      </c>
      <c r="V21" s="185" t="s">
        <v>112</v>
      </c>
      <c r="W21" s="186"/>
      <c r="X21" s="186"/>
      <c r="Y21" s="162">
        <f>+'Ingreso de datos'!E69</f>
        <v>0</v>
      </c>
      <c r="Z21" s="163"/>
      <c r="AA21" s="163"/>
      <c r="AB21" s="163"/>
      <c r="AC21" s="163"/>
      <c r="AD21" s="163"/>
      <c r="AE21" s="163"/>
      <c r="AF21" s="163"/>
      <c r="AG21" s="163"/>
      <c r="AH21" s="164"/>
    </row>
    <row r="22" spans="2:39" ht="21.75" customHeight="1" x14ac:dyDescent="0.25">
      <c r="B22" s="183" t="s">
        <v>120</v>
      </c>
      <c r="C22" s="184"/>
      <c r="D22" s="184"/>
      <c r="E22" s="184"/>
      <c r="F22" s="184"/>
      <c r="G22" s="184"/>
      <c r="H22" s="184"/>
      <c r="I22" s="184"/>
      <c r="J22" s="184"/>
      <c r="K22" s="184"/>
      <c r="L22" s="184"/>
      <c r="M22" s="184"/>
      <c r="N22" s="184"/>
      <c r="O22" s="184"/>
      <c r="P22" s="184"/>
      <c r="Q22" s="184"/>
      <c r="R22" s="184"/>
      <c r="S22" s="184"/>
      <c r="T22" s="109"/>
      <c r="U22" s="98">
        <v>110</v>
      </c>
      <c r="V22" s="185" t="s">
        <v>112</v>
      </c>
      <c r="W22" s="186"/>
      <c r="X22" s="186"/>
      <c r="Y22" s="162">
        <f>+'Ingreso de datos'!E65</f>
        <v>0</v>
      </c>
      <c r="Z22" s="163"/>
      <c r="AA22" s="163"/>
      <c r="AB22" s="163"/>
      <c r="AC22" s="163"/>
      <c r="AD22" s="163"/>
      <c r="AE22" s="163"/>
      <c r="AF22" s="163"/>
      <c r="AG22" s="163"/>
      <c r="AH22" s="164"/>
    </row>
    <row r="23" spans="2:39" ht="21.75" customHeight="1" x14ac:dyDescent="0.25">
      <c r="B23" s="183" t="s">
        <v>121</v>
      </c>
      <c r="C23" s="184"/>
      <c r="D23" s="184"/>
      <c r="E23" s="184"/>
      <c r="F23" s="184"/>
      <c r="G23" s="184"/>
      <c r="H23" s="184"/>
      <c r="I23" s="184"/>
      <c r="J23" s="184"/>
      <c r="K23" s="184"/>
      <c r="L23" s="184"/>
      <c r="M23" s="184"/>
      <c r="N23" s="184"/>
      <c r="O23" s="184"/>
      <c r="P23" s="184"/>
      <c r="Q23" s="184"/>
      <c r="R23" s="184"/>
      <c r="S23" s="184"/>
      <c r="T23" s="109"/>
      <c r="U23" s="98">
        <v>111</v>
      </c>
      <c r="V23" s="185" t="s">
        <v>112</v>
      </c>
      <c r="W23" s="186"/>
      <c r="X23" s="186"/>
      <c r="Y23" s="162">
        <f>+'Ingreso de datos'!E78</f>
        <v>0</v>
      </c>
      <c r="Z23" s="163"/>
      <c r="AA23" s="163"/>
      <c r="AB23" s="163"/>
      <c r="AC23" s="163"/>
      <c r="AD23" s="163"/>
      <c r="AE23" s="163"/>
      <c r="AF23" s="163"/>
      <c r="AG23" s="163"/>
      <c r="AH23" s="164"/>
    </row>
    <row r="24" spans="2:39" s="123" customFormat="1" ht="21.75" customHeight="1" x14ac:dyDescent="0.25">
      <c r="B24" s="168" t="s">
        <v>151</v>
      </c>
      <c r="C24" s="169"/>
      <c r="D24" s="169"/>
      <c r="E24" s="169"/>
      <c r="F24" s="169"/>
      <c r="G24" s="169"/>
      <c r="H24" s="169"/>
      <c r="I24" s="169"/>
      <c r="J24" s="169"/>
      <c r="K24" s="169"/>
      <c r="L24" s="169"/>
      <c r="M24" s="169"/>
      <c r="N24" s="169"/>
      <c r="O24" s="169"/>
      <c r="P24" s="169"/>
      <c r="Q24" s="169"/>
      <c r="R24" s="169"/>
      <c r="S24" s="169"/>
      <c r="T24" s="173"/>
      <c r="U24" s="124">
        <v>112</v>
      </c>
      <c r="V24" s="174" t="s">
        <v>112</v>
      </c>
      <c r="W24" s="175"/>
      <c r="X24" s="175"/>
      <c r="Y24" s="176">
        <f>+SUM(Y18:AH23)</f>
        <v>0</v>
      </c>
      <c r="Z24" s="176"/>
      <c r="AA24" s="176"/>
      <c r="AB24" s="176"/>
      <c r="AC24" s="176"/>
      <c r="AD24" s="176"/>
      <c r="AE24" s="176"/>
      <c r="AF24" s="176"/>
      <c r="AG24" s="176"/>
      <c r="AH24" s="177"/>
    </row>
    <row r="25" spans="2:39" s="123" customFormat="1" ht="21.75" customHeight="1" thickBot="1" x14ac:dyDescent="0.3">
      <c r="B25" s="168" t="s">
        <v>150</v>
      </c>
      <c r="C25" s="169"/>
      <c r="D25" s="169"/>
      <c r="E25" s="169"/>
      <c r="F25" s="169"/>
      <c r="G25" s="169"/>
      <c r="H25" s="169"/>
      <c r="I25" s="169"/>
      <c r="J25" s="169"/>
      <c r="K25" s="169"/>
      <c r="L25" s="169"/>
      <c r="M25" s="169"/>
      <c r="N25" s="169"/>
      <c r="O25" s="169"/>
      <c r="P25" s="169"/>
      <c r="Q25" s="169"/>
      <c r="R25" s="181" t="s">
        <v>122</v>
      </c>
      <c r="S25" s="181"/>
      <c r="T25" s="182"/>
      <c r="U25" s="125">
        <v>113</v>
      </c>
      <c r="V25" s="174" t="s">
        <v>112</v>
      </c>
      <c r="W25" s="175"/>
      <c r="X25" s="175"/>
      <c r="Y25" s="162">
        <f>+'Ingreso de datos'!E103</f>
        <v>0</v>
      </c>
      <c r="Z25" s="163"/>
      <c r="AA25" s="163"/>
      <c r="AB25" s="163"/>
      <c r="AC25" s="163"/>
      <c r="AD25" s="163"/>
      <c r="AE25" s="163"/>
      <c r="AF25" s="163"/>
      <c r="AG25" s="163"/>
      <c r="AH25" s="164"/>
    </row>
    <row r="26" spans="2:39" s="123" customFormat="1" ht="102.75" customHeight="1" x14ac:dyDescent="0.2">
      <c r="B26" s="178" t="s">
        <v>157</v>
      </c>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80"/>
    </row>
    <row r="27" spans="2:39" s="123" customFormat="1" ht="32.25" customHeight="1" x14ac:dyDescent="0.2">
      <c r="B27" s="156" t="s">
        <v>158</v>
      </c>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8"/>
    </row>
    <row r="28" spans="2:39" s="123" customFormat="1" ht="30" customHeight="1" x14ac:dyDescent="0.2">
      <c r="B28" s="170" t="s">
        <v>152</v>
      </c>
      <c r="C28" s="171"/>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2"/>
    </row>
    <row r="29" spans="2:39" s="123" customFormat="1" ht="27.75" customHeight="1" x14ac:dyDescent="0.2">
      <c r="B29" s="170" t="s">
        <v>153</v>
      </c>
      <c r="C29" s="171"/>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2"/>
    </row>
    <row r="30" spans="2:39" s="123" customFormat="1" ht="41.25" customHeight="1" x14ac:dyDescent="0.2">
      <c r="B30" s="170" t="s">
        <v>154</v>
      </c>
      <c r="C30" s="171"/>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2"/>
    </row>
    <row r="31" spans="2:39" s="123" customFormat="1" ht="28.5" customHeight="1" x14ac:dyDescent="0.2">
      <c r="B31" s="156" t="s">
        <v>159</v>
      </c>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8"/>
    </row>
    <row r="32" spans="2:39" s="123" customFormat="1" ht="33" customHeight="1" x14ac:dyDescent="0.2">
      <c r="B32" s="156" t="s">
        <v>155</v>
      </c>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8"/>
    </row>
    <row r="33" spans="2:35" s="123" customFormat="1" ht="33" customHeight="1" x14ac:dyDescent="0.2">
      <c r="B33" s="156" t="s">
        <v>156</v>
      </c>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8"/>
    </row>
    <row r="34" spans="2:35" s="123" customFormat="1" ht="38.25" customHeight="1" thickBot="1" x14ac:dyDescent="0.25">
      <c r="B34" s="159" t="s">
        <v>160</v>
      </c>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1"/>
    </row>
    <row r="35" spans="2:35" s="97" customFormat="1" ht="9.75" customHeight="1" thickBot="1" x14ac:dyDescent="0.25">
      <c r="AI35" s="85"/>
    </row>
    <row r="36" spans="2:35" ht="22.5" customHeight="1" x14ac:dyDescent="0.2">
      <c r="B36" s="165" t="s">
        <v>123</v>
      </c>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7"/>
    </row>
    <row r="37" spans="2:35" ht="15.95" customHeight="1" x14ac:dyDescent="0.2">
      <c r="B37" s="205">
        <v>112</v>
      </c>
      <c r="C37" s="207" t="s">
        <v>124</v>
      </c>
      <c r="D37" s="208"/>
      <c r="E37" s="208"/>
      <c r="F37" s="208"/>
      <c r="G37" s="208"/>
      <c r="H37" s="208"/>
      <c r="I37" s="208"/>
      <c r="J37" s="208"/>
      <c r="K37" s="208"/>
      <c r="L37" s="208"/>
      <c r="M37" s="208"/>
      <c r="N37" s="208"/>
      <c r="O37" s="209"/>
      <c r="P37" s="210">
        <v>113</v>
      </c>
      <c r="Q37" s="207" t="s">
        <v>125</v>
      </c>
      <c r="R37" s="208"/>
      <c r="S37" s="208"/>
      <c r="T37" s="208"/>
      <c r="U37" s="208"/>
      <c r="V37" s="208"/>
      <c r="W37" s="208"/>
      <c r="X37" s="208"/>
      <c r="Y37" s="208"/>
      <c r="Z37" s="208"/>
      <c r="AA37" s="208"/>
      <c r="AB37" s="208"/>
      <c r="AC37" s="208"/>
      <c r="AD37" s="208"/>
      <c r="AE37" s="208"/>
      <c r="AF37" s="208"/>
      <c r="AG37" s="208"/>
      <c r="AH37" s="212"/>
    </row>
    <row r="38" spans="2:35" ht="15.95" customHeight="1" thickBot="1" x14ac:dyDescent="0.25">
      <c r="B38" s="206"/>
      <c r="C38" s="102">
        <v>0</v>
      </c>
      <c r="D38" s="103">
        <v>9</v>
      </c>
      <c r="E38" s="103">
        <v>9</v>
      </c>
      <c r="F38" s="103">
        <v>0</v>
      </c>
      <c r="G38" s="103">
        <v>1</v>
      </c>
      <c r="H38" s="104">
        <v>4</v>
      </c>
      <c r="I38" s="103">
        <v>9</v>
      </c>
      <c r="J38" s="103">
        <v>0</v>
      </c>
      <c r="K38" s="104">
        <v>5</v>
      </c>
      <c r="L38" s="103">
        <v>4</v>
      </c>
      <c r="M38" s="103">
        <v>0</v>
      </c>
      <c r="N38" s="104">
        <v>0</v>
      </c>
      <c r="O38" s="105">
        <v>1</v>
      </c>
      <c r="P38" s="211"/>
      <c r="Q38" s="213" t="str">
        <f>+'Ingreso de datos'!C4</f>
        <v>UNIVERSIDAD CATOLICA DE SANTIAGO DE GUAYAQUIL</v>
      </c>
      <c r="R38" s="214"/>
      <c r="S38" s="214"/>
      <c r="T38" s="214"/>
      <c r="U38" s="214"/>
      <c r="V38" s="214"/>
      <c r="W38" s="214"/>
      <c r="X38" s="214"/>
      <c r="Y38" s="214"/>
      <c r="Z38" s="214"/>
      <c r="AA38" s="214"/>
      <c r="AB38" s="214"/>
      <c r="AC38" s="214"/>
      <c r="AD38" s="214"/>
      <c r="AE38" s="214"/>
      <c r="AF38" s="214"/>
      <c r="AG38" s="214"/>
      <c r="AH38" s="215"/>
    </row>
    <row r="39" spans="2:35" s="97" customFormat="1" ht="10.5" customHeight="1" thickBot="1" x14ac:dyDescent="0.25"/>
    <row r="40" spans="2:35" ht="18.75" customHeight="1" x14ac:dyDescent="0.2">
      <c r="B40" s="222" t="s">
        <v>126</v>
      </c>
      <c r="C40" s="223"/>
      <c r="D40" s="223"/>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4"/>
    </row>
    <row r="41" spans="2:35" ht="12.75" customHeight="1" x14ac:dyDescent="0.2">
      <c r="B41" s="216" t="s">
        <v>127</v>
      </c>
      <c r="C41" s="217"/>
      <c r="D41" s="217"/>
      <c r="E41" s="217"/>
      <c r="F41" s="217"/>
      <c r="G41" s="217"/>
      <c r="H41" s="217"/>
      <c r="I41" s="217"/>
      <c r="J41" s="217"/>
      <c r="K41" s="217"/>
      <c r="L41" s="217"/>
      <c r="M41" s="217"/>
      <c r="N41" s="217"/>
      <c r="O41" s="217"/>
      <c r="P41" s="217"/>
      <c r="Q41" s="217"/>
      <c r="R41" s="217"/>
      <c r="S41" s="218"/>
      <c r="T41" s="219" t="s">
        <v>128</v>
      </c>
      <c r="U41" s="220"/>
      <c r="V41" s="220"/>
      <c r="W41" s="220"/>
      <c r="X41" s="220"/>
      <c r="Y41" s="220"/>
      <c r="Z41" s="220"/>
      <c r="AA41" s="220"/>
      <c r="AB41" s="220"/>
      <c r="AC41" s="220"/>
      <c r="AD41" s="220"/>
      <c r="AE41" s="220"/>
      <c r="AF41" s="220"/>
      <c r="AG41" s="220"/>
      <c r="AH41" s="221"/>
    </row>
    <row r="42" spans="2:35" ht="12.75" x14ac:dyDescent="0.2">
      <c r="B42" s="187"/>
      <c r="C42" s="188"/>
      <c r="D42" s="188"/>
      <c r="E42" s="188"/>
      <c r="F42" s="188"/>
      <c r="G42" s="188"/>
      <c r="H42" s="188"/>
      <c r="I42" s="188"/>
      <c r="J42" s="188"/>
      <c r="K42" s="188"/>
      <c r="L42" s="188"/>
      <c r="M42" s="188"/>
      <c r="N42" s="188"/>
      <c r="O42" s="188"/>
      <c r="P42" s="188"/>
      <c r="Q42" s="188"/>
      <c r="R42" s="188"/>
      <c r="S42" s="189"/>
      <c r="T42" s="196"/>
      <c r="U42" s="197"/>
      <c r="V42" s="197"/>
      <c r="W42" s="197"/>
      <c r="X42" s="197"/>
      <c r="Y42" s="197"/>
      <c r="Z42" s="197"/>
      <c r="AA42" s="197"/>
      <c r="AB42" s="197"/>
      <c r="AC42" s="197"/>
      <c r="AD42" s="197"/>
      <c r="AE42" s="197"/>
      <c r="AF42" s="197"/>
      <c r="AG42" s="197"/>
      <c r="AH42" s="198"/>
    </row>
    <row r="43" spans="2:35" ht="12.75" x14ac:dyDescent="0.2">
      <c r="B43" s="190"/>
      <c r="C43" s="191"/>
      <c r="D43" s="191"/>
      <c r="E43" s="191"/>
      <c r="F43" s="191"/>
      <c r="G43" s="191"/>
      <c r="H43" s="191"/>
      <c r="I43" s="191"/>
      <c r="J43" s="191"/>
      <c r="K43" s="191"/>
      <c r="L43" s="191"/>
      <c r="M43" s="191"/>
      <c r="N43" s="191"/>
      <c r="O43" s="191"/>
      <c r="P43" s="191"/>
      <c r="Q43" s="191"/>
      <c r="R43" s="191"/>
      <c r="S43" s="192"/>
      <c r="T43" s="199"/>
      <c r="U43" s="200"/>
      <c r="V43" s="200"/>
      <c r="W43" s="200"/>
      <c r="X43" s="200"/>
      <c r="Y43" s="200"/>
      <c r="Z43" s="200"/>
      <c r="AA43" s="200"/>
      <c r="AB43" s="200"/>
      <c r="AC43" s="200"/>
      <c r="AD43" s="200"/>
      <c r="AE43" s="200"/>
      <c r="AF43" s="200"/>
      <c r="AG43" s="200"/>
      <c r="AH43" s="201"/>
    </row>
    <row r="44" spans="2:35" ht="12.75" x14ac:dyDescent="0.2">
      <c r="B44" s="190"/>
      <c r="C44" s="191"/>
      <c r="D44" s="191"/>
      <c r="E44" s="191"/>
      <c r="F44" s="191"/>
      <c r="G44" s="191"/>
      <c r="H44" s="191"/>
      <c r="I44" s="191"/>
      <c r="J44" s="191"/>
      <c r="K44" s="191"/>
      <c r="L44" s="191"/>
      <c r="M44" s="191"/>
      <c r="N44" s="191"/>
      <c r="O44" s="191"/>
      <c r="P44" s="191"/>
      <c r="Q44" s="191"/>
      <c r="R44" s="191"/>
      <c r="S44" s="192"/>
      <c r="T44" s="199"/>
      <c r="U44" s="200"/>
      <c r="V44" s="200"/>
      <c r="W44" s="200"/>
      <c r="X44" s="200"/>
      <c r="Y44" s="200"/>
      <c r="Z44" s="200"/>
      <c r="AA44" s="200"/>
      <c r="AB44" s="200"/>
      <c r="AC44" s="200"/>
      <c r="AD44" s="200"/>
      <c r="AE44" s="200"/>
      <c r="AF44" s="200"/>
      <c r="AG44" s="200"/>
      <c r="AH44" s="201"/>
    </row>
    <row r="45" spans="2:35" ht="12.75" x14ac:dyDescent="0.2">
      <c r="B45" s="190"/>
      <c r="C45" s="191"/>
      <c r="D45" s="191"/>
      <c r="E45" s="191"/>
      <c r="F45" s="191"/>
      <c r="G45" s="191"/>
      <c r="H45" s="191"/>
      <c r="I45" s="191"/>
      <c r="J45" s="191"/>
      <c r="K45" s="191"/>
      <c r="L45" s="191"/>
      <c r="M45" s="191"/>
      <c r="N45" s="191"/>
      <c r="O45" s="191"/>
      <c r="P45" s="191"/>
      <c r="Q45" s="191"/>
      <c r="R45" s="191"/>
      <c r="S45" s="192"/>
      <c r="T45" s="199"/>
      <c r="U45" s="200"/>
      <c r="V45" s="200"/>
      <c r="W45" s="200"/>
      <c r="X45" s="200"/>
      <c r="Y45" s="200"/>
      <c r="Z45" s="200"/>
      <c r="AA45" s="200"/>
      <c r="AB45" s="200"/>
      <c r="AC45" s="200"/>
      <c r="AD45" s="200"/>
      <c r="AE45" s="200"/>
      <c r="AF45" s="200"/>
      <c r="AG45" s="200"/>
      <c r="AH45" s="201"/>
    </row>
    <row r="46" spans="2:35" ht="12.75" x14ac:dyDescent="0.2">
      <c r="B46" s="190"/>
      <c r="C46" s="191"/>
      <c r="D46" s="191"/>
      <c r="E46" s="191"/>
      <c r="F46" s="191"/>
      <c r="G46" s="191"/>
      <c r="H46" s="191"/>
      <c r="I46" s="191"/>
      <c r="J46" s="191"/>
      <c r="K46" s="191"/>
      <c r="L46" s="191"/>
      <c r="M46" s="191"/>
      <c r="N46" s="191"/>
      <c r="O46" s="191"/>
      <c r="P46" s="191"/>
      <c r="Q46" s="191"/>
      <c r="R46" s="191"/>
      <c r="S46" s="192"/>
      <c r="T46" s="199"/>
      <c r="U46" s="200"/>
      <c r="V46" s="200"/>
      <c r="W46" s="200"/>
      <c r="X46" s="200"/>
      <c r="Y46" s="200"/>
      <c r="Z46" s="200"/>
      <c r="AA46" s="200"/>
      <c r="AB46" s="200"/>
      <c r="AC46" s="200"/>
      <c r="AD46" s="200"/>
      <c r="AE46" s="200"/>
      <c r="AF46" s="200"/>
      <c r="AG46" s="200"/>
      <c r="AH46" s="201"/>
    </row>
    <row r="47" spans="2:35" ht="13.5" thickBot="1" x14ac:dyDescent="0.25">
      <c r="B47" s="193"/>
      <c r="C47" s="194"/>
      <c r="D47" s="194"/>
      <c r="E47" s="194"/>
      <c r="F47" s="194"/>
      <c r="G47" s="194"/>
      <c r="H47" s="194"/>
      <c r="I47" s="194"/>
      <c r="J47" s="194"/>
      <c r="K47" s="194"/>
      <c r="L47" s="194"/>
      <c r="M47" s="194"/>
      <c r="N47" s="194"/>
      <c r="O47" s="194"/>
      <c r="P47" s="194"/>
      <c r="Q47" s="194"/>
      <c r="R47" s="194"/>
      <c r="S47" s="195"/>
      <c r="T47" s="202"/>
      <c r="U47" s="203"/>
      <c r="V47" s="203"/>
      <c r="W47" s="203"/>
      <c r="X47" s="203"/>
      <c r="Y47" s="203"/>
      <c r="Z47" s="203"/>
      <c r="AA47" s="203"/>
      <c r="AB47" s="203"/>
      <c r="AC47" s="203"/>
      <c r="AD47" s="203"/>
      <c r="AE47" s="203"/>
      <c r="AF47" s="203"/>
      <c r="AG47" s="203"/>
      <c r="AH47" s="204"/>
    </row>
    <row r="48" spans="2:35" ht="12.75" x14ac:dyDescent="0.2"/>
    <row r="49" ht="12.75" x14ac:dyDescent="0.2"/>
    <row r="50" ht="12.75" x14ac:dyDescent="0.2"/>
  </sheetData>
  <sheetProtection selectLockedCells="1" selectUnlockedCells="1"/>
  <mergeCells count="77">
    <mergeCell ref="C12:O12"/>
    <mergeCell ref="B11:B12"/>
    <mergeCell ref="B2:I3"/>
    <mergeCell ref="J2:AH4"/>
    <mergeCell ref="B5:I5"/>
    <mergeCell ref="B7:F8"/>
    <mergeCell ref="H7:H8"/>
    <mergeCell ref="I7:I8"/>
    <mergeCell ref="J7:J8"/>
    <mergeCell ref="K7:K8"/>
    <mergeCell ref="W8:Z8"/>
    <mergeCell ref="Q7:U8"/>
    <mergeCell ref="W7:Z7"/>
    <mergeCell ref="AA7:AD7"/>
    <mergeCell ref="AE7:AF7"/>
    <mergeCell ref="AG7:AH7"/>
    <mergeCell ref="B10:AH10"/>
    <mergeCell ref="V14:X14"/>
    <mergeCell ref="Y14:AH14"/>
    <mergeCell ref="Q12:AH12"/>
    <mergeCell ref="B20:T20"/>
    <mergeCell ref="V20:X20"/>
    <mergeCell ref="Y20:AH20"/>
    <mergeCell ref="V16:X16"/>
    <mergeCell ref="Y16:AH16"/>
    <mergeCell ref="B15:T15"/>
    <mergeCell ref="V15:X15"/>
    <mergeCell ref="B14:T14"/>
    <mergeCell ref="B13:AH13"/>
    <mergeCell ref="C11:O11"/>
    <mergeCell ref="P11:P12"/>
    <mergeCell ref="Q11:AH11"/>
    <mergeCell ref="B21:T21"/>
    <mergeCell ref="V21:X21"/>
    <mergeCell ref="Y21:AH21"/>
    <mergeCell ref="Y15:AH15"/>
    <mergeCell ref="B17:AH17"/>
    <mergeCell ref="B18:T18"/>
    <mergeCell ref="V18:X18"/>
    <mergeCell ref="Y18:AH18"/>
    <mergeCell ref="B19:T19"/>
    <mergeCell ref="V19:X19"/>
    <mergeCell ref="Y19:AH19"/>
    <mergeCell ref="B16:T16"/>
    <mergeCell ref="B42:S47"/>
    <mergeCell ref="T42:AH47"/>
    <mergeCell ref="B37:B38"/>
    <mergeCell ref="C37:O37"/>
    <mergeCell ref="P37:P38"/>
    <mergeCell ref="Q37:AH37"/>
    <mergeCell ref="Q38:AH38"/>
    <mergeCell ref="B41:S41"/>
    <mergeCell ref="T41:AH41"/>
    <mergeCell ref="B40:AH40"/>
    <mergeCell ref="B23:S23"/>
    <mergeCell ref="V23:X23"/>
    <mergeCell ref="Y23:AH23"/>
    <mergeCell ref="B22:S22"/>
    <mergeCell ref="V22:X22"/>
    <mergeCell ref="Y22:AH22"/>
    <mergeCell ref="B24:T24"/>
    <mergeCell ref="V24:X24"/>
    <mergeCell ref="Y24:AH24"/>
    <mergeCell ref="B26:AH26"/>
    <mergeCell ref="B27:AH27"/>
    <mergeCell ref="R25:T25"/>
    <mergeCell ref="V25:X25"/>
    <mergeCell ref="B33:AH33"/>
    <mergeCell ref="B34:AH34"/>
    <mergeCell ref="Y25:AH25"/>
    <mergeCell ref="B36:AH36"/>
    <mergeCell ref="B25:Q25"/>
    <mergeCell ref="B28:AH28"/>
    <mergeCell ref="B29:AH29"/>
    <mergeCell ref="B30:AH30"/>
    <mergeCell ref="B31:AH31"/>
    <mergeCell ref="B32:AH32"/>
  </mergeCells>
  <conditionalFormatting sqref="H7:K8">
    <cfRule type="cellIs" dxfId="1" priority="5" stopIfTrue="1" operator="equal">
      <formula>""</formula>
    </cfRule>
  </conditionalFormatting>
  <conditionalFormatting sqref="Y24:AH24">
    <cfRule type="cellIs" dxfId="0" priority="3" operator="equal">
      <formula>""</formula>
    </cfRule>
  </conditionalFormatting>
  <dataValidations count="1">
    <dataValidation type="decimal" allowBlank="1" showInputMessage="1" showErrorMessage="1" errorTitle="Valores" error="Favor ingrese sólo valores, entre $ 0 y $ 999999" sqref="Y14:AH16 JU24:KD25 TQ24:TZ25 ADM24:ADV25 ANI24:ANR25 AXE24:AXN25 BHA24:BHJ25 BQW24:BRF25 CAS24:CBB25 CKO24:CKX25 CUK24:CUT25 DEG24:DEP25 DOC24:DOL25 DXY24:DYH25 EHU24:EID25 ERQ24:ERZ25 FBM24:FBV25 FLI24:FLR25 FVE24:FVN25 GFA24:GFJ25 GOW24:GPF25 GYS24:GZB25 HIO24:HIX25 HSK24:HST25 ICG24:ICP25 IMC24:IML25 IVY24:IWH25 JFU24:JGD25 JPQ24:JPZ25 JZM24:JZV25 KJI24:KJR25 KTE24:KTN25 LDA24:LDJ25 LMW24:LNF25 LWS24:LXB25 MGO24:MGX25 MQK24:MQT25 NAG24:NAP25 NKC24:NKL25 NTY24:NUH25 ODU24:OED25 ONQ24:ONZ25 OXM24:OXV25 PHI24:PHR25 PRE24:PRN25 QBA24:QBJ25 QKW24:QLF25 QUS24:QVB25 REO24:REX25 ROK24:ROT25 RYG24:RYP25 SIC24:SIL25 SRY24:SSH25 TBU24:TCD25 TLQ24:TLZ25 TVM24:TVV25 UFI24:UFR25 UPE24:UPN25 UZA24:UZJ25 VIW24:VJF25 VSS24:VTB25 WCO24:WCX25 WMK24:WMT25 WWG24:WWP25 Y24:AH25" xr:uid="{00000000-0002-0000-0100-000000000000}">
      <formula1>0</formula1>
      <formula2>999999</formula2>
    </dataValidation>
  </dataValidations>
  <printOptions horizontalCentered="1" verticalCentered="1"/>
  <pageMargins left="0.39370078740157483" right="0.39370078740157483" top="0.78740157480314965" bottom="0.39370078740157483" header="0.51181102362204722" footer="0.51181102362204722"/>
  <pageSetup paperSize="9" scale="55" firstPageNumber="0" orientation="portrait" horizontalDpi="4294967294" verticalDpi="4294967294"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CC428A0C4EFD24F862239B0833DCC8C" ma:contentTypeVersion="15" ma:contentTypeDescription="Crear nuevo documento." ma:contentTypeScope="" ma:versionID="8ddc65747b4c4829afaf8503cdd8bb9e">
  <xsd:schema xmlns:xsd="http://www.w3.org/2001/XMLSchema" xmlns:xs="http://www.w3.org/2001/XMLSchema" xmlns:p="http://schemas.microsoft.com/office/2006/metadata/properties" xmlns:ns3="5f186ef2-8853-489e-b464-34f12f1ba861" xmlns:ns4="4e269263-b573-47c8-a91f-fc5ceaeb7d67" targetNamespace="http://schemas.microsoft.com/office/2006/metadata/properties" ma:root="true" ma:fieldsID="cfdd9c146fc097b48aad82718827dbf1" ns3:_="" ns4:_="">
    <xsd:import namespace="5f186ef2-8853-489e-b464-34f12f1ba861"/>
    <xsd:import namespace="4e269263-b573-47c8-a91f-fc5ceaeb7d6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Location" minOccurs="0"/>
                <xsd:element ref="ns4:MediaServiceAutoTags" minOccurs="0"/>
                <xsd:element ref="ns4:MediaServiceGenerationTime" minOccurs="0"/>
                <xsd:element ref="ns4:MediaServiceEventHashCode" minOccurs="0"/>
                <xsd:element ref="ns4:MediaLengthInSeconds" minOccurs="0"/>
                <xsd:element ref="ns4:MediaServiceOCR" minOccurs="0"/>
                <xsd:element ref="ns4:MediaServiceAutoKeyPoints" minOccurs="0"/>
                <xsd:element ref="ns4:MediaServiceKeyPoint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186ef2-8853-489e-b464-34f12f1ba86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269263-b573-47c8-a91f-fc5ceaeb7d67"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e269263-b573-47c8-a91f-fc5ceaeb7d67" xsi:nil="true"/>
  </documentManagement>
</p:properties>
</file>

<file path=customXml/itemProps1.xml><?xml version="1.0" encoding="utf-8"?>
<ds:datastoreItem xmlns:ds="http://schemas.openxmlformats.org/officeDocument/2006/customXml" ds:itemID="{84EA0479-605D-4BF0-BB32-E48F7CB1FC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186ef2-8853-489e-b464-34f12f1ba861"/>
    <ds:schemaRef ds:uri="4e269263-b573-47c8-a91f-fc5ceaeb7d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6F6A20-B61F-48D4-9DEE-4B75B251C1E5}">
  <ds:schemaRefs>
    <ds:schemaRef ds:uri="http://schemas.microsoft.com/sharepoint/v3/contenttype/forms"/>
  </ds:schemaRefs>
</ds:datastoreItem>
</file>

<file path=customXml/itemProps3.xml><?xml version="1.0" encoding="utf-8"?>
<ds:datastoreItem xmlns:ds="http://schemas.openxmlformats.org/officeDocument/2006/customXml" ds:itemID="{D7872294-5645-4324-9316-22A3550BAA3D}">
  <ds:schemaRefs>
    <ds:schemaRef ds:uri="http://purl.org/dc/dcmitype/"/>
    <ds:schemaRef ds:uri="http://purl.org/dc/elements/1.1/"/>
    <ds:schemaRef ds:uri="4e269263-b573-47c8-a91f-fc5ceaeb7d67"/>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5f186ef2-8853-489e-b464-34f12f1ba8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Ingreso de datos</vt:lpstr>
      <vt:lpstr>Formulario de Gastos Person</vt:lpstr>
      <vt:lpstr>'Formulario de Gastos Person'!Área_de_impresión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DESARROLLADORES</dc:creator>
  <cp:keywords/>
  <dc:description/>
  <cp:lastModifiedBy>Paulina Amarilis Reyes Dominguez</cp:lastModifiedBy>
  <cp:revision/>
  <dcterms:created xsi:type="dcterms:W3CDTF">2013-03-14T22:03:10Z</dcterms:created>
  <dcterms:modified xsi:type="dcterms:W3CDTF">2023-01-06T16:28:31Z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0x0101008CC428A0C4EFD24F862239B0833DCC8C</vt:lpwstr>
  </property>
</Properties>
</file>